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5" tabRatio="658" activeTab="0"/>
  </bookViews>
  <sheets>
    <sheet name="特別会計" sheetId="1" r:id="rId1"/>
  </sheets>
  <definedNames>
    <definedName name="_xlnm._FilterDatabase" localSheetId="0" hidden="1">'特別会計'!$A$1:$AA$1</definedName>
  </definedNames>
  <calcPr fullCalcOnLoad="1"/>
</workbook>
</file>

<file path=xl/sharedStrings.xml><?xml version="1.0" encoding="utf-8"?>
<sst xmlns="http://schemas.openxmlformats.org/spreadsheetml/2006/main" count="750" uniqueCount="193">
  <si>
    <t>ID</t>
  </si>
  <si>
    <t>款</t>
  </si>
  <si>
    <t>課</t>
  </si>
  <si>
    <t>目</t>
  </si>
  <si>
    <t>節</t>
  </si>
  <si>
    <t>款No</t>
  </si>
  <si>
    <t>項No</t>
  </si>
  <si>
    <t>目No</t>
  </si>
  <si>
    <t>節No</t>
  </si>
  <si>
    <t>給与費</t>
  </si>
  <si>
    <t>細目No</t>
  </si>
  <si>
    <t>職員給与費</t>
  </si>
  <si>
    <t>臨時職員賃金</t>
  </si>
  <si>
    <t>こども青少年給付課</t>
  </si>
  <si>
    <t>事務費</t>
  </si>
  <si>
    <t>事務費等</t>
  </si>
  <si>
    <t>職員給与費</t>
  </si>
  <si>
    <t>母子父子寡婦福祉資金貸付事業費</t>
  </si>
  <si>
    <t>事務費</t>
  </si>
  <si>
    <t>非常勤職員報酬</t>
  </si>
  <si>
    <t>母子福祉資金貸付金</t>
  </si>
  <si>
    <t>母子福祉資金貸付金</t>
  </si>
  <si>
    <t>母子福祉資金</t>
  </si>
  <si>
    <t>父子福祉資金貸付金</t>
  </si>
  <si>
    <t>父子福祉資金貸付金</t>
  </si>
  <si>
    <t>父子福祉資金</t>
  </si>
  <si>
    <t>寡婦福祉資金貸付金</t>
  </si>
  <si>
    <t>寡婦福祉資金</t>
  </si>
  <si>
    <t>操出金</t>
  </si>
  <si>
    <t>一般会計操出金</t>
  </si>
  <si>
    <t>一般会計操出金</t>
  </si>
  <si>
    <t>公債費</t>
  </si>
  <si>
    <t>公債費</t>
  </si>
  <si>
    <t>元金</t>
  </si>
  <si>
    <t>公債費元金</t>
  </si>
  <si>
    <t>予備費</t>
  </si>
  <si>
    <t>利子</t>
  </si>
  <si>
    <t>財政課</t>
  </si>
  <si>
    <t>公債費</t>
  </si>
  <si>
    <t>公債費</t>
  </si>
  <si>
    <t>1目2目</t>
  </si>
  <si>
    <t>元金・利子</t>
  </si>
  <si>
    <t>定時債還分</t>
  </si>
  <si>
    <t>借換償還分</t>
  </si>
  <si>
    <t>事務費等</t>
  </si>
  <si>
    <t>給与費</t>
  </si>
  <si>
    <t>各種委員報酬</t>
  </si>
  <si>
    <t>介護保険課</t>
  </si>
  <si>
    <t>その他非常勤職員報酬</t>
  </si>
  <si>
    <t>その他非常勤職員社会保険料</t>
  </si>
  <si>
    <t>事務費等</t>
  </si>
  <si>
    <t>その他非常勤職員社会保険料</t>
  </si>
  <si>
    <t>その他非常勤職員報酬</t>
  </si>
  <si>
    <t>国民健康保険事業費</t>
  </si>
  <si>
    <t>国民健康保険総務費</t>
  </si>
  <si>
    <t>事務費</t>
  </si>
  <si>
    <t>給付費</t>
  </si>
  <si>
    <t>職員給与費</t>
  </si>
  <si>
    <t>その他非常職員報酬</t>
  </si>
  <si>
    <t>運営協議会費</t>
  </si>
  <si>
    <t>国民健康保険運営協議会運営費</t>
  </si>
  <si>
    <t>保険給付費</t>
  </si>
  <si>
    <t>療養諸費</t>
  </si>
  <si>
    <t>療養給付費等</t>
  </si>
  <si>
    <t>療養給付費</t>
  </si>
  <si>
    <t>療養費</t>
  </si>
  <si>
    <t>療養給付費返還金</t>
  </si>
  <si>
    <t>療養報酬審査支払手数料</t>
  </si>
  <si>
    <t>高額療養費</t>
  </si>
  <si>
    <t>高額療養費</t>
  </si>
  <si>
    <t>高額介護合算療養費</t>
  </si>
  <si>
    <t>移送費</t>
  </si>
  <si>
    <t>一般費保健者移送費</t>
  </si>
  <si>
    <t>退職被保健者移送費</t>
  </si>
  <si>
    <t>出産育児諸費</t>
  </si>
  <si>
    <t>出産育児一時金</t>
  </si>
  <si>
    <t>出産育児一時金審査支払手数料</t>
  </si>
  <si>
    <t>葬祭諸費</t>
  </si>
  <si>
    <t>葬祭費</t>
  </si>
  <si>
    <t>老人保健拠出金</t>
  </si>
  <si>
    <t>老人保健医療費拠出金</t>
  </si>
  <si>
    <t>後期高齢者支援金等</t>
  </si>
  <si>
    <t>後期高齢者支援金</t>
  </si>
  <si>
    <t>事務費拠出金</t>
  </si>
  <si>
    <t>前期高齢者納付金等</t>
  </si>
  <si>
    <t>前期高齢者納付金</t>
  </si>
  <si>
    <t>前期高齢者納付金</t>
  </si>
  <si>
    <t>前期高齢者関係事務費拠出金</t>
  </si>
  <si>
    <t>介護納付金</t>
  </si>
  <si>
    <t>高額医療費共同事業拠出金</t>
  </si>
  <si>
    <t>共同事業拠出金</t>
  </si>
  <si>
    <t>保健財政共同安定課事業拠出金</t>
  </si>
  <si>
    <t>基準拠出対象割額</t>
  </si>
  <si>
    <t>保険事業費</t>
  </si>
  <si>
    <t>特定健康診査等事業費</t>
  </si>
  <si>
    <t>特定健康診査事業</t>
  </si>
  <si>
    <t>特定保健指導事業</t>
  </si>
  <si>
    <t>保健衛生普及費</t>
  </si>
  <si>
    <t>保健衛生普及事業費</t>
  </si>
  <si>
    <t>公債費</t>
  </si>
  <si>
    <t>広域化等支援基金償還金</t>
  </si>
  <si>
    <t>諸支出金</t>
  </si>
  <si>
    <t>保険料過誤納返還金</t>
  </si>
  <si>
    <t>還付金</t>
  </si>
  <si>
    <t>還付加算金</t>
  </si>
  <si>
    <t>予備費</t>
  </si>
  <si>
    <t>総務管理費</t>
  </si>
  <si>
    <t>一般管理費</t>
  </si>
  <si>
    <t>福祉部介護保険課</t>
  </si>
  <si>
    <t>介護保険事業費</t>
  </si>
  <si>
    <t>割賦徴収費</t>
  </si>
  <si>
    <t>介護認定審査費</t>
  </si>
  <si>
    <t>福祉部高齢福祉課・福祉部介護保険課</t>
  </si>
  <si>
    <t>介護サービス等諸費</t>
  </si>
  <si>
    <t>介護予防サービス等諸費</t>
  </si>
  <si>
    <t>介護予防サービス諸費</t>
  </si>
  <si>
    <t>福祉部介護保健課</t>
  </si>
  <si>
    <t>高額介護サービス等費</t>
  </si>
  <si>
    <t>特別給付金</t>
  </si>
  <si>
    <t>特定入所者介護サービス等費</t>
  </si>
  <si>
    <t>特定入所者介護サービス等費</t>
  </si>
  <si>
    <t>地域支援事業費</t>
  </si>
  <si>
    <t>介護予防・日常生活支援総合事業費</t>
  </si>
  <si>
    <t>福祉部高齢福祉課</t>
  </si>
  <si>
    <t>その他非常勤職員社会保険料</t>
  </si>
  <si>
    <t>一般介護予防事業費</t>
  </si>
  <si>
    <t>介護予防・生活支援サービス事業費</t>
  </si>
  <si>
    <t>包括支援等事業費</t>
  </si>
  <si>
    <t>各種委員報酬</t>
  </si>
  <si>
    <t>包括支援事業費</t>
  </si>
  <si>
    <t>健康部地域医療推進課</t>
  </si>
  <si>
    <t>在宅医療・介護連携推進事業費</t>
  </si>
  <si>
    <t>福祉部高齢福祉課</t>
  </si>
  <si>
    <t>生活支援体制整備事業費</t>
  </si>
  <si>
    <t>認知症総合支援事業費</t>
  </si>
  <si>
    <t>介護給付適正化事業費</t>
  </si>
  <si>
    <t>家族介護支援事業費</t>
  </si>
  <si>
    <t>日常生活自立支援事業費</t>
  </si>
  <si>
    <t>福祉部福祉総務課・福祉部高齢福祉課</t>
  </si>
  <si>
    <t>保健福祉事業費</t>
  </si>
  <si>
    <t>高額介護サービス費貸付事業費</t>
  </si>
  <si>
    <t>基金積立金</t>
  </si>
  <si>
    <t>基金積立金</t>
  </si>
  <si>
    <t>介護保険給付金準備基金積立金</t>
  </si>
  <si>
    <t>介護保険準備基金積立金</t>
  </si>
  <si>
    <t>後期高齢者医療費</t>
  </si>
  <si>
    <t>後期高齢者医療事業費</t>
  </si>
  <si>
    <t>その他非常勤職員社会保険料</t>
  </si>
  <si>
    <t>後期高齢者医療広域連合納付金</t>
  </si>
  <si>
    <t>保険料</t>
  </si>
  <si>
    <t>現年度分</t>
  </si>
  <si>
    <t>滞納繰越分</t>
  </si>
  <si>
    <t>滞納金</t>
  </si>
  <si>
    <t>保健基盤安定制度拠出金</t>
  </si>
  <si>
    <t>公園建設課</t>
  </si>
  <si>
    <t>公園墓地事業費</t>
  </si>
  <si>
    <t>公園墓地管理費</t>
  </si>
  <si>
    <t>公園墓地管理事業費</t>
  </si>
  <si>
    <t>指定管理料</t>
  </si>
  <si>
    <t>管理工事</t>
  </si>
  <si>
    <t>期限後合祀型合葬墓公募経費及び初度調度弁費</t>
  </si>
  <si>
    <t>公園墓地基金積立金</t>
  </si>
  <si>
    <t>墓地使用料の積立</t>
  </si>
  <si>
    <t>基金運用利子の積立</t>
  </si>
  <si>
    <t>公園墓地建設事業費</t>
  </si>
  <si>
    <t>項</t>
  </si>
  <si>
    <t>公債管理費</t>
  </si>
  <si>
    <t>国民健康保険費</t>
  </si>
  <si>
    <t>介護保険費</t>
  </si>
  <si>
    <t>母子父子寡婦福祉資金貸付事業</t>
  </si>
  <si>
    <t>―</t>
  </si>
  <si>
    <t>―</t>
  </si>
  <si>
    <t>平成27年度概算分</t>
  </si>
  <si>
    <t>平成25年度概算分</t>
  </si>
  <si>
    <t>一般被保健者数割額</t>
  </si>
  <si>
    <t>高額医療合算介護サービス費</t>
  </si>
  <si>
    <t>住宅改修支援事業</t>
  </si>
  <si>
    <t>成年後見制度利用支援事業</t>
  </si>
  <si>
    <t>シルバーハウジング生活援助員派遣事業</t>
  </si>
  <si>
    <t>前年度精算分</t>
  </si>
  <si>
    <t>細節2016</t>
  </si>
  <si>
    <r>
      <t>当初予算案2</t>
    </r>
    <r>
      <rPr>
        <sz val="11"/>
        <color theme="1"/>
        <rFont val="Calibri"/>
        <family val="3"/>
      </rPr>
      <t>016</t>
    </r>
  </si>
  <si>
    <t>当初予算案2015</t>
  </si>
  <si>
    <t>当初予算案2015_円単位</t>
  </si>
  <si>
    <t>決算2015_円単位</t>
  </si>
  <si>
    <t>細節2015_変更ある場合のみ</t>
  </si>
  <si>
    <t>2015当初予算案-決算</t>
  </si>
  <si>
    <t>当初予算案2016-2015</t>
  </si>
  <si>
    <t>健康保険課</t>
  </si>
  <si>
    <t>会計名</t>
  </si>
  <si>
    <t>高齢福祉課</t>
  </si>
  <si>
    <t>地域医療推進課</t>
  </si>
  <si>
    <t>高額介護サービス費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</si>
</sst>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0" fillId="0" borderId="10" xfId="0" applyNumberFormat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0" fillId="0" borderId="10" xfId="48" applyFont="1" applyBorder="1" applyAlignment="1">
      <alignment horizontal="right" vertical="center" shrinkToFit="1"/>
    </xf>
    <xf numFmtId="38" fontId="0" fillId="0" borderId="0" xfId="48" applyFont="1" applyBorder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38" fontId="0" fillId="0" borderId="0" xfId="48" applyFont="1" applyBorder="1" applyAlignment="1">
      <alignment vertical="center" shrinkToFit="1"/>
    </xf>
    <xf numFmtId="38" fontId="0" fillId="33" borderId="10" xfId="48" applyFont="1" applyFill="1" applyBorder="1" applyAlignment="1">
      <alignment horizontal="center" vertical="center" shrinkToFit="1"/>
    </xf>
    <xf numFmtId="38" fontId="0" fillId="0" borderId="0" xfId="0" applyNumberFormat="1" applyBorder="1" applyAlignment="1">
      <alignment vertical="center" shrinkToFit="1"/>
    </xf>
    <xf numFmtId="38" fontId="0" fillId="0" borderId="10" xfId="48" applyFont="1" applyBorder="1" applyAlignment="1">
      <alignment horizontal="right" vertical="center" shrinkToFit="1"/>
    </xf>
    <xf numFmtId="38" fontId="0" fillId="33" borderId="10" xfId="48" applyFont="1" applyFill="1" applyBorder="1" applyAlignment="1">
      <alignment horizontal="center" vertical="center" shrinkToFit="1"/>
    </xf>
    <xf numFmtId="38" fontId="0" fillId="0" borderId="10" xfId="0" applyNumberFormat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38" fontId="0" fillId="34" borderId="10" xfId="48" applyFont="1" applyFill="1" applyBorder="1" applyAlignment="1">
      <alignment vertical="center" shrinkToFit="1"/>
    </xf>
    <xf numFmtId="38" fontId="0" fillId="34" borderId="10" xfId="0" applyNumberFormat="1" applyFill="1" applyBorder="1" applyAlignment="1">
      <alignment vertical="center" shrinkToFit="1"/>
    </xf>
    <xf numFmtId="38" fontId="0" fillId="34" borderId="10" xfId="48" applyFont="1" applyFill="1" applyBorder="1" applyAlignment="1">
      <alignment vertical="center" shrinkToFit="1"/>
    </xf>
    <xf numFmtId="38" fontId="0" fillId="0" borderId="10" xfId="48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3.57421875" style="5" customWidth="1"/>
    <col min="2" max="3" width="9.00390625" style="5" customWidth="1"/>
    <col min="4" max="4" width="2.57421875" style="5" customWidth="1"/>
    <col min="5" max="5" width="7.140625" style="5" customWidth="1"/>
    <col min="6" max="6" width="2.57421875" style="5" customWidth="1"/>
    <col min="7" max="7" width="9.00390625" style="5" customWidth="1"/>
    <col min="8" max="8" width="2.57421875" style="5" customWidth="1"/>
    <col min="9" max="9" width="9.00390625" style="5" customWidth="1"/>
    <col min="10" max="10" width="2.57421875" style="5" customWidth="1"/>
    <col min="11" max="11" width="17.7109375" style="5" customWidth="1"/>
    <col min="12" max="12" width="2.57421875" style="5" customWidth="1"/>
    <col min="13" max="13" width="27.140625" style="5" customWidth="1"/>
    <col min="14" max="14" width="9.00390625" style="7" customWidth="1"/>
    <col min="15" max="15" width="18.421875" style="7" customWidth="1"/>
    <col min="16" max="21" width="9.00390625" style="5" customWidth="1"/>
    <col min="22" max="22" width="3.7109375" style="5" customWidth="1"/>
    <col min="23" max="23" width="13.8515625" style="5" customWidth="1"/>
    <col min="24" max="16384" width="9.00390625" style="5" customWidth="1"/>
  </cols>
  <sheetData>
    <row r="1" spans="1:20" s="4" customFormat="1" ht="13.5">
      <c r="A1" s="1" t="s">
        <v>0</v>
      </c>
      <c r="B1" s="1" t="s">
        <v>189</v>
      </c>
      <c r="C1" s="1" t="s">
        <v>2</v>
      </c>
      <c r="D1" s="1" t="s">
        <v>5</v>
      </c>
      <c r="E1" s="1" t="s">
        <v>1</v>
      </c>
      <c r="F1" s="1" t="s">
        <v>6</v>
      </c>
      <c r="G1" s="1" t="s">
        <v>165</v>
      </c>
      <c r="H1" s="1" t="s">
        <v>7</v>
      </c>
      <c r="I1" s="1" t="s">
        <v>3</v>
      </c>
      <c r="J1" s="1" t="s">
        <v>8</v>
      </c>
      <c r="K1" s="1" t="s">
        <v>4</v>
      </c>
      <c r="L1" s="1" t="s">
        <v>10</v>
      </c>
      <c r="M1" s="8" t="s">
        <v>180</v>
      </c>
      <c r="N1" s="13" t="s">
        <v>181</v>
      </c>
      <c r="O1" s="8" t="s">
        <v>185</v>
      </c>
      <c r="P1" s="13" t="s">
        <v>182</v>
      </c>
      <c r="Q1" s="10" t="s">
        <v>183</v>
      </c>
      <c r="R1" s="10" t="s">
        <v>184</v>
      </c>
      <c r="S1" s="10" t="s">
        <v>186</v>
      </c>
      <c r="T1" s="13" t="s">
        <v>187</v>
      </c>
    </row>
    <row r="2" spans="1:20" ht="13.5">
      <c r="A2" s="2">
        <v>2001</v>
      </c>
      <c r="B2" s="2" t="s">
        <v>166</v>
      </c>
      <c r="C2" s="2" t="s">
        <v>37</v>
      </c>
      <c r="D2" s="2">
        <v>1</v>
      </c>
      <c r="E2" s="2" t="s">
        <v>39</v>
      </c>
      <c r="F2" s="2">
        <v>1</v>
      </c>
      <c r="G2" s="2" t="s">
        <v>38</v>
      </c>
      <c r="H2" s="3" t="s">
        <v>40</v>
      </c>
      <c r="I2" s="2" t="s">
        <v>41</v>
      </c>
      <c r="J2" s="2">
        <v>1</v>
      </c>
      <c r="K2" s="2" t="s">
        <v>33</v>
      </c>
      <c r="L2" s="2">
        <v>1</v>
      </c>
      <c r="M2" s="2" t="s">
        <v>42</v>
      </c>
      <c r="N2" s="12">
        <v>14272042</v>
      </c>
      <c r="O2" s="15"/>
      <c r="P2" s="16">
        <v>14153453</v>
      </c>
      <c r="Q2" s="16">
        <f>P2*1000</f>
        <v>14153453000</v>
      </c>
      <c r="R2" s="16">
        <v>13992429726</v>
      </c>
      <c r="S2" s="17">
        <f>Q2-R2</f>
        <v>161023274</v>
      </c>
      <c r="T2" s="14">
        <f>N2-P2</f>
        <v>118589</v>
      </c>
    </row>
    <row r="3" spans="1:20" ht="13.5">
      <c r="A3" s="2">
        <v>2002</v>
      </c>
      <c r="B3" s="2" t="s">
        <v>166</v>
      </c>
      <c r="C3" s="2" t="s">
        <v>37</v>
      </c>
      <c r="D3" s="2">
        <v>1</v>
      </c>
      <c r="E3" s="2" t="s">
        <v>39</v>
      </c>
      <c r="F3" s="2">
        <v>1</v>
      </c>
      <c r="G3" s="2" t="s">
        <v>38</v>
      </c>
      <c r="H3" s="3" t="s">
        <v>40</v>
      </c>
      <c r="I3" s="2" t="s">
        <v>41</v>
      </c>
      <c r="J3" s="2">
        <v>1</v>
      </c>
      <c r="K3" s="2" t="s">
        <v>33</v>
      </c>
      <c r="L3" s="2">
        <v>2</v>
      </c>
      <c r="M3" s="2" t="s">
        <v>43</v>
      </c>
      <c r="N3" s="6">
        <v>4136396</v>
      </c>
      <c r="O3" s="15"/>
      <c r="P3" s="16">
        <v>8906652</v>
      </c>
      <c r="Q3" s="16">
        <f>P3*1000</f>
        <v>8906652000</v>
      </c>
      <c r="R3" s="16">
        <v>8906652000</v>
      </c>
      <c r="S3" s="17">
        <f>Q3-R3</f>
        <v>0</v>
      </c>
      <c r="T3" s="14">
        <f>N3-P3</f>
        <v>-4770256</v>
      </c>
    </row>
    <row r="4" spans="1:23" ht="13.5">
      <c r="A4" s="2">
        <v>2003</v>
      </c>
      <c r="B4" s="2" t="s">
        <v>166</v>
      </c>
      <c r="C4" s="2" t="s">
        <v>37</v>
      </c>
      <c r="D4" s="2">
        <v>13</v>
      </c>
      <c r="E4" s="2" t="s">
        <v>38</v>
      </c>
      <c r="F4" s="2">
        <v>1</v>
      </c>
      <c r="G4" s="2" t="s">
        <v>39</v>
      </c>
      <c r="H4" s="3" t="s">
        <v>40</v>
      </c>
      <c r="I4" s="2" t="s">
        <v>41</v>
      </c>
      <c r="J4" s="2">
        <v>2</v>
      </c>
      <c r="K4" s="2" t="s">
        <v>36</v>
      </c>
      <c r="L4" s="2">
        <v>1</v>
      </c>
      <c r="M4" s="2" t="s">
        <v>36</v>
      </c>
      <c r="N4" s="6">
        <v>1771562</v>
      </c>
      <c r="O4" s="15"/>
      <c r="P4" s="16">
        <v>2037895</v>
      </c>
      <c r="Q4" s="16">
        <f>P4*1000</f>
        <v>2037895000</v>
      </c>
      <c r="R4" s="16">
        <v>1919745809</v>
      </c>
      <c r="S4" s="17">
        <f>Q4-R4</f>
        <v>118149191</v>
      </c>
      <c r="T4" s="14">
        <f>N4-P4</f>
        <v>-266333</v>
      </c>
      <c r="U4" s="11"/>
      <c r="W4" s="11"/>
    </row>
    <row r="5" spans="1:20" ht="13.5">
      <c r="A5" s="2">
        <v>2004</v>
      </c>
      <c r="B5" s="2" t="s">
        <v>167</v>
      </c>
      <c r="C5" s="2" t="s">
        <v>188</v>
      </c>
      <c r="D5" s="2">
        <v>1</v>
      </c>
      <c r="E5" s="2" t="s">
        <v>53</v>
      </c>
      <c r="F5" s="2">
        <v>1</v>
      </c>
      <c r="G5" s="2" t="s">
        <v>54</v>
      </c>
      <c r="H5" s="2">
        <v>1</v>
      </c>
      <c r="I5" s="2" t="s">
        <v>55</v>
      </c>
      <c r="J5" s="2">
        <v>1</v>
      </c>
      <c r="K5" s="2" t="s">
        <v>56</v>
      </c>
      <c r="L5" s="2">
        <v>1</v>
      </c>
      <c r="M5" s="2" t="s">
        <v>57</v>
      </c>
      <c r="N5" s="6">
        <v>326455</v>
      </c>
      <c r="O5" s="15"/>
      <c r="P5" s="16">
        <v>337061</v>
      </c>
      <c r="Q5" s="16">
        <f>P5*1000</f>
        <v>337061000</v>
      </c>
      <c r="R5" s="16">
        <v>315209155</v>
      </c>
      <c r="S5" s="17">
        <f>Q5-R5</f>
        <v>21851845</v>
      </c>
      <c r="T5" s="14">
        <f>N5-P5</f>
        <v>-10606</v>
      </c>
    </row>
    <row r="6" spans="1:20" ht="13.5">
      <c r="A6" s="2">
        <v>2005</v>
      </c>
      <c r="B6" s="2" t="s">
        <v>167</v>
      </c>
      <c r="C6" s="2" t="s">
        <v>188</v>
      </c>
      <c r="D6" s="2">
        <v>1</v>
      </c>
      <c r="E6" s="2" t="s">
        <v>53</v>
      </c>
      <c r="F6" s="2">
        <v>1</v>
      </c>
      <c r="G6" s="2" t="s">
        <v>54</v>
      </c>
      <c r="H6" s="2">
        <v>1</v>
      </c>
      <c r="I6" s="2" t="s">
        <v>55</v>
      </c>
      <c r="J6" s="2">
        <v>1</v>
      </c>
      <c r="K6" s="2" t="s">
        <v>56</v>
      </c>
      <c r="L6" s="2">
        <v>2</v>
      </c>
      <c r="M6" s="2" t="s">
        <v>58</v>
      </c>
      <c r="N6" s="6">
        <v>21960</v>
      </c>
      <c r="O6" s="15"/>
      <c r="P6" s="16">
        <f>26005-4044</f>
        <v>21961</v>
      </c>
      <c r="Q6" s="16">
        <f>P6*1000</f>
        <v>21961000</v>
      </c>
      <c r="R6" s="16">
        <f>25296128-3912300</f>
        <v>21383828</v>
      </c>
      <c r="S6" s="17">
        <f>Q6-R6</f>
        <v>577172</v>
      </c>
      <c r="T6" s="14">
        <f>N6-P6</f>
        <v>-1</v>
      </c>
    </row>
    <row r="7" spans="1:20" ht="13.5">
      <c r="A7" s="2">
        <v>2006</v>
      </c>
      <c r="B7" s="2" t="s">
        <v>167</v>
      </c>
      <c r="C7" s="2" t="s">
        <v>188</v>
      </c>
      <c r="D7" s="2">
        <v>1</v>
      </c>
      <c r="E7" s="2" t="s">
        <v>53</v>
      </c>
      <c r="F7" s="2">
        <v>1</v>
      </c>
      <c r="G7" s="2" t="s">
        <v>54</v>
      </c>
      <c r="H7" s="2">
        <v>1</v>
      </c>
      <c r="I7" s="2" t="s">
        <v>55</v>
      </c>
      <c r="J7" s="2">
        <v>1</v>
      </c>
      <c r="K7" s="2" t="s">
        <v>56</v>
      </c>
      <c r="L7" s="2">
        <v>2</v>
      </c>
      <c r="M7" s="2" t="s">
        <v>49</v>
      </c>
      <c r="N7" s="6">
        <v>4072</v>
      </c>
      <c r="O7" s="15"/>
      <c r="P7" s="16">
        <v>4044</v>
      </c>
      <c r="Q7" s="16">
        <f>P7*1000</f>
        <v>4044000</v>
      </c>
      <c r="R7" s="16">
        <v>3912300</v>
      </c>
      <c r="S7" s="17">
        <f>Q7-R7</f>
        <v>131700</v>
      </c>
      <c r="T7" s="14">
        <f>N7-P7</f>
        <v>28</v>
      </c>
    </row>
    <row r="8" spans="1:20" ht="13.5">
      <c r="A8" s="2">
        <v>2007</v>
      </c>
      <c r="B8" s="2" t="s">
        <v>167</v>
      </c>
      <c r="C8" s="2" t="s">
        <v>188</v>
      </c>
      <c r="D8" s="2">
        <v>1</v>
      </c>
      <c r="E8" s="2" t="s">
        <v>53</v>
      </c>
      <c r="F8" s="2">
        <v>1</v>
      </c>
      <c r="G8" s="2" t="s">
        <v>54</v>
      </c>
      <c r="H8" s="2">
        <v>1</v>
      </c>
      <c r="I8" s="2" t="s">
        <v>55</v>
      </c>
      <c r="J8" s="2">
        <v>2</v>
      </c>
      <c r="K8" s="2" t="s">
        <v>44</v>
      </c>
      <c r="L8" s="2">
        <v>1</v>
      </c>
      <c r="M8" s="2" t="s">
        <v>44</v>
      </c>
      <c r="N8" s="6">
        <v>682784</v>
      </c>
      <c r="O8" s="15"/>
      <c r="P8" s="16">
        <v>655923</v>
      </c>
      <c r="Q8" s="16">
        <f>P8*1000</f>
        <v>655923000</v>
      </c>
      <c r="R8" s="16">
        <v>580070877</v>
      </c>
      <c r="S8" s="17">
        <f>Q8-R8</f>
        <v>75852123</v>
      </c>
      <c r="T8" s="14">
        <f>N8-P8</f>
        <v>26861</v>
      </c>
    </row>
    <row r="9" spans="1:20" ht="13.5">
      <c r="A9" s="2">
        <v>2008</v>
      </c>
      <c r="B9" s="2" t="s">
        <v>167</v>
      </c>
      <c r="C9" s="2" t="s">
        <v>188</v>
      </c>
      <c r="D9" s="2">
        <v>1</v>
      </c>
      <c r="E9" s="2" t="s">
        <v>53</v>
      </c>
      <c r="F9" s="2">
        <v>1</v>
      </c>
      <c r="G9" s="2" t="s">
        <v>54</v>
      </c>
      <c r="H9" s="2">
        <v>2</v>
      </c>
      <c r="I9" s="2" t="s">
        <v>59</v>
      </c>
      <c r="J9" s="2">
        <v>1</v>
      </c>
      <c r="K9" s="2" t="s">
        <v>56</v>
      </c>
      <c r="L9" s="2">
        <v>1</v>
      </c>
      <c r="M9" s="2" t="s">
        <v>46</v>
      </c>
      <c r="N9" s="6">
        <v>988</v>
      </c>
      <c r="O9" s="15"/>
      <c r="P9" s="16">
        <v>988</v>
      </c>
      <c r="Q9" s="16">
        <f>P9*1000</f>
        <v>988000</v>
      </c>
      <c r="R9" s="16">
        <v>611000</v>
      </c>
      <c r="S9" s="17">
        <f>Q9-R9</f>
        <v>377000</v>
      </c>
      <c r="T9" s="14">
        <f>N9-P9</f>
        <v>0</v>
      </c>
    </row>
    <row r="10" spans="1:20" ht="13.5">
      <c r="A10" s="2">
        <v>2009</v>
      </c>
      <c r="B10" s="2" t="s">
        <v>167</v>
      </c>
      <c r="C10" s="2" t="s">
        <v>188</v>
      </c>
      <c r="D10" s="2">
        <v>1</v>
      </c>
      <c r="E10" s="2" t="s">
        <v>53</v>
      </c>
      <c r="F10" s="2">
        <v>1</v>
      </c>
      <c r="G10" s="2" t="s">
        <v>54</v>
      </c>
      <c r="H10" s="2">
        <v>2</v>
      </c>
      <c r="I10" s="2" t="s">
        <v>59</v>
      </c>
      <c r="J10" s="2">
        <v>2</v>
      </c>
      <c r="K10" s="2" t="s">
        <v>60</v>
      </c>
      <c r="L10" s="2">
        <v>1</v>
      </c>
      <c r="M10" s="2" t="s">
        <v>60</v>
      </c>
      <c r="N10" s="6">
        <v>201</v>
      </c>
      <c r="O10" s="15"/>
      <c r="P10" s="16">
        <v>201</v>
      </c>
      <c r="Q10" s="16">
        <f>P10*1000</f>
        <v>201000</v>
      </c>
      <c r="R10" s="16">
        <v>146854</v>
      </c>
      <c r="S10" s="17">
        <f>Q10-R10</f>
        <v>54146</v>
      </c>
      <c r="T10" s="14">
        <f>N10-P10</f>
        <v>0</v>
      </c>
    </row>
    <row r="11" spans="1:20" ht="13.5">
      <c r="A11" s="2">
        <v>2010</v>
      </c>
      <c r="B11" s="2" t="s">
        <v>167</v>
      </c>
      <c r="C11" s="2" t="s">
        <v>188</v>
      </c>
      <c r="D11" s="2">
        <v>1</v>
      </c>
      <c r="E11" s="2" t="s">
        <v>53</v>
      </c>
      <c r="F11" s="2">
        <v>2</v>
      </c>
      <c r="G11" s="2" t="s">
        <v>61</v>
      </c>
      <c r="H11" s="2">
        <v>1</v>
      </c>
      <c r="I11" s="2" t="s">
        <v>62</v>
      </c>
      <c r="J11" s="2">
        <v>1</v>
      </c>
      <c r="K11" s="2" t="s">
        <v>63</v>
      </c>
      <c r="L11" s="2">
        <v>1</v>
      </c>
      <c r="M11" s="2" t="s">
        <v>64</v>
      </c>
      <c r="N11" s="12">
        <v>31339000</v>
      </c>
      <c r="O11" s="15"/>
      <c r="P11" s="16">
        <v>31826000</v>
      </c>
      <c r="Q11" s="16">
        <f>P11*1000</f>
        <v>31826000000</v>
      </c>
      <c r="R11" s="16">
        <v>30188183291</v>
      </c>
      <c r="S11" s="17">
        <f>Q11-R11</f>
        <v>1637816709</v>
      </c>
      <c r="T11" s="14">
        <f>N11-P11</f>
        <v>-487000</v>
      </c>
    </row>
    <row r="12" spans="1:20" ht="13.5">
      <c r="A12" s="2">
        <v>2011</v>
      </c>
      <c r="B12" s="2" t="s">
        <v>167</v>
      </c>
      <c r="C12" s="2" t="s">
        <v>188</v>
      </c>
      <c r="D12" s="2">
        <v>1</v>
      </c>
      <c r="E12" s="2" t="s">
        <v>53</v>
      </c>
      <c r="F12" s="2">
        <v>2</v>
      </c>
      <c r="G12" s="2" t="s">
        <v>61</v>
      </c>
      <c r="H12" s="2">
        <v>1</v>
      </c>
      <c r="I12" s="2" t="s">
        <v>62</v>
      </c>
      <c r="J12" s="2">
        <v>1</v>
      </c>
      <c r="K12" s="2" t="s">
        <v>63</v>
      </c>
      <c r="L12" s="2">
        <v>2</v>
      </c>
      <c r="M12" s="2" t="s">
        <v>65</v>
      </c>
      <c r="N12" s="6">
        <v>412000</v>
      </c>
      <c r="O12" s="15"/>
      <c r="P12" s="16">
        <v>456000</v>
      </c>
      <c r="Q12" s="16">
        <f>P12*1000</f>
        <v>456000000</v>
      </c>
      <c r="R12" s="16">
        <v>402809079</v>
      </c>
      <c r="S12" s="17">
        <f>Q12-R12</f>
        <v>53190921</v>
      </c>
      <c r="T12" s="14">
        <f>N12-P12</f>
        <v>-44000</v>
      </c>
    </row>
    <row r="13" spans="1:20" ht="13.5">
      <c r="A13" s="2">
        <v>2012</v>
      </c>
      <c r="B13" s="2" t="s">
        <v>167</v>
      </c>
      <c r="C13" s="2" t="s">
        <v>188</v>
      </c>
      <c r="D13" s="2">
        <v>1</v>
      </c>
      <c r="E13" s="2" t="s">
        <v>53</v>
      </c>
      <c r="F13" s="2">
        <v>2</v>
      </c>
      <c r="G13" s="2" t="s">
        <v>61</v>
      </c>
      <c r="H13" s="2">
        <v>1</v>
      </c>
      <c r="I13" s="2" t="s">
        <v>62</v>
      </c>
      <c r="J13" s="2">
        <v>1</v>
      </c>
      <c r="K13" s="2" t="s">
        <v>63</v>
      </c>
      <c r="L13" s="2">
        <v>3</v>
      </c>
      <c r="M13" s="2" t="s">
        <v>66</v>
      </c>
      <c r="N13" s="12">
        <v>1000</v>
      </c>
      <c r="O13" s="15"/>
      <c r="P13" s="16">
        <v>1000</v>
      </c>
      <c r="Q13" s="16">
        <f>P13*1000</f>
        <v>1000000</v>
      </c>
      <c r="R13" s="16">
        <v>298026766</v>
      </c>
      <c r="S13" s="17">
        <f>Q13-R13</f>
        <v>-297026766</v>
      </c>
      <c r="T13" s="14">
        <f>N13-P13</f>
        <v>0</v>
      </c>
    </row>
    <row r="14" spans="1:20" ht="13.5">
      <c r="A14" s="2">
        <v>2013</v>
      </c>
      <c r="B14" s="2" t="s">
        <v>167</v>
      </c>
      <c r="C14" s="2" t="s">
        <v>188</v>
      </c>
      <c r="D14" s="2">
        <v>1</v>
      </c>
      <c r="E14" s="2" t="s">
        <v>53</v>
      </c>
      <c r="F14" s="2">
        <v>2</v>
      </c>
      <c r="G14" s="2" t="s">
        <v>61</v>
      </c>
      <c r="H14" s="2">
        <v>1</v>
      </c>
      <c r="I14" s="2" t="s">
        <v>62</v>
      </c>
      <c r="J14" s="2">
        <v>2</v>
      </c>
      <c r="K14" s="2" t="s">
        <v>67</v>
      </c>
      <c r="L14" s="2">
        <v>1</v>
      </c>
      <c r="M14" s="2" t="s">
        <v>67</v>
      </c>
      <c r="N14" s="6">
        <v>95516</v>
      </c>
      <c r="O14" s="15"/>
      <c r="P14" s="16">
        <v>70669</v>
      </c>
      <c r="Q14" s="16">
        <f>P14*1000</f>
        <v>70669000</v>
      </c>
      <c r="R14" s="16">
        <v>64367183</v>
      </c>
      <c r="S14" s="17">
        <f>Q14-R14</f>
        <v>6301817</v>
      </c>
      <c r="T14" s="14">
        <f>N14-P14</f>
        <v>24847</v>
      </c>
    </row>
    <row r="15" spans="1:20" ht="13.5">
      <c r="A15" s="2">
        <v>2014</v>
      </c>
      <c r="B15" s="2" t="s">
        <v>167</v>
      </c>
      <c r="C15" s="2" t="s">
        <v>188</v>
      </c>
      <c r="D15" s="2">
        <v>1</v>
      </c>
      <c r="E15" s="2" t="s">
        <v>53</v>
      </c>
      <c r="F15" s="2">
        <v>2</v>
      </c>
      <c r="G15" s="2" t="s">
        <v>61</v>
      </c>
      <c r="H15" s="2">
        <v>2</v>
      </c>
      <c r="I15" s="2" t="s">
        <v>68</v>
      </c>
      <c r="J15" s="2">
        <v>1</v>
      </c>
      <c r="K15" s="2" t="s">
        <v>68</v>
      </c>
      <c r="L15" s="2">
        <v>1</v>
      </c>
      <c r="M15" s="2" t="s">
        <v>69</v>
      </c>
      <c r="N15" s="6">
        <v>3972000</v>
      </c>
      <c r="O15" s="15"/>
      <c r="P15" s="16">
        <v>4182000</v>
      </c>
      <c r="Q15" s="16">
        <f>P15*1000</f>
        <v>4182000000</v>
      </c>
      <c r="R15" s="16">
        <v>3822867743</v>
      </c>
      <c r="S15" s="17">
        <f>Q15-R15</f>
        <v>359132257</v>
      </c>
      <c r="T15" s="14">
        <f>N15-P15</f>
        <v>-210000</v>
      </c>
    </row>
    <row r="16" spans="1:20" ht="13.5">
      <c r="A16" s="2">
        <v>2015</v>
      </c>
      <c r="B16" s="2" t="s">
        <v>167</v>
      </c>
      <c r="C16" s="2" t="s">
        <v>188</v>
      </c>
      <c r="D16" s="2">
        <v>1</v>
      </c>
      <c r="E16" s="2" t="s">
        <v>53</v>
      </c>
      <c r="F16" s="2">
        <v>2</v>
      </c>
      <c r="G16" s="2" t="s">
        <v>61</v>
      </c>
      <c r="H16" s="2">
        <v>2</v>
      </c>
      <c r="I16" s="2" t="s">
        <v>68</v>
      </c>
      <c r="J16" s="2">
        <v>1</v>
      </c>
      <c r="K16" s="2" t="s">
        <v>68</v>
      </c>
      <c r="L16" s="2">
        <v>2</v>
      </c>
      <c r="M16" s="2" t="s">
        <v>70</v>
      </c>
      <c r="N16" s="6">
        <v>9000</v>
      </c>
      <c r="O16" s="15"/>
      <c r="P16" s="16">
        <v>9000</v>
      </c>
      <c r="Q16" s="16">
        <f>P16*1000</f>
        <v>9000000</v>
      </c>
      <c r="R16" s="16">
        <v>4957802</v>
      </c>
      <c r="S16" s="17">
        <f>Q16-R16</f>
        <v>4042198</v>
      </c>
      <c r="T16" s="14">
        <f>N16-P16</f>
        <v>0</v>
      </c>
    </row>
    <row r="17" spans="1:20" ht="13.5">
      <c r="A17" s="2">
        <v>2016</v>
      </c>
      <c r="B17" s="2" t="s">
        <v>167</v>
      </c>
      <c r="C17" s="2" t="s">
        <v>188</v>
      </c>
      <c r="D17" s="2">
        <v>1</v>
      </c>
      <c r="E17" s="2" t="s">
        <v>53</v>
      </c>
      <c r="F17" s="2">
        <v>2</v>
      </c>
      <c r="G17" s="2" t="s">
        <v>61</v>
      </c>
      <c r="H17" s="2">
        <v>3</v>
      </c>
      <c r="I17" s="2" t="s">
        <v>71</v>
      </c>
      <c r="J17" s="2">
        <v>1</v>
      </c>
      <c r="K17" s="2" t="s">
        <v>71</v>
      </c>
      <c r="L17" s="2">
        <v>1</v>
      </c>
      <c r="M17" s="2" t="s">
        <v>71</v>
      </c>
      <c r="N17" s="19" t="s">
        <v>170</v>
      </c>
      <c r="O17" s="15"/>
      <c r="P17" s="16" t="s">
        <v>170</v>
      </c>
      <c r="Q17" s="16" t="e">
        <f>P17*1000</f>
        <v>#VALUE!</v>
      </c>
      <c r="R17" s="16">
        <v>107898</v>
      </c>
      <c r="S17" s="17" t="e">
        <f>Q17-R17</f>
        <v>#VALUE!</v>
      </c>
      <c r="T17" s="14" t="e">
        <f>N17-P17</f>
        <v>#VALUE!</v>
      </c>
    </row>
    <row r="18" spans="1:20" ht="13.5">
      <c r="A18" s="2">
        <v>2017</v>
      </c>
      <c r="B18" s="2" t="s">
        <v>167</v>
      </c>
      <c r="C18" s="2" t="s">
        <v>188</v>
      </c>
      <c r="D18" s="2">
        <v>1</v>
      </c>
      <c r="E18" s="2" t="s">
        <v>53</v>
      </c>
      <c r="F18" s="2">
        <v>2</v>
      </c>
      <c r="G18" s="2" t="s">
        <v>61</v>
      </c>
      <c r="H18" s="2">
        <v>3</v>
      </c>
      <c r="I18" s="2" t="s">
        <v>71</v>
      </c>
      <c r="J18" s="2">
        <v>1</v>
      </c>
      <c r="K18" s="2" t="s">
        <v>71</v>
      </c>
      <c r="L18" s="2">
        <v>1</v>
      </c>
      <c r="M18" s="2" t="s">
        <v>72</v>
      </c>
      <c r="N18" s="6">
        <v>200</v>
      </c>
      <c r="O18" s="15"/>
      <c r="P18" s="16">
        <v>200</v>
      </c>
      <c r="Q18" s="16">
        <f>P18*1000</f>
        <v>200000</v>
      </c>
      <c r="R18" s="16" t="s">
        <v>170</v>
      </c>
      <c r="S18" s="17" t="e">
        <f>Q18-R18</f>
        <v>#VALUE!</v>
      </c>
      <c r="T18" s="14">
        <f>N18-P18</f>
        <v>0</v>
      </c>
    </row>
    <row r="19" spans="1:20" ht="13.5">
      <c r="A19" s="2">
        <v>2018</v>
      </c>
      <c r="B19" s="2" t="s">
        <v>167</v>
      </c>
      <c r="C19" s="2" t="s">
        <v>188</v>
      </c>
      <c r="D19" s="2">
        <v>1</v>
      </c>
      <c r="E19" s="2" t="s">
        <v>53</v>
      </c>
      <c r="F19" s="2">
        <v>2</v>
      </c>
      <c r="G19" s="2" t="s">
        <v>61</v>
      </c>
      <c r="H19" s="2">
        <v>3</v>
      </c>
      <c r="I19" s="2" t="s">
        <v>71</v>
      </c>
      <c r="J19" s="2">
        <v>1</v>
      </c>
      <c r="K19" s="2" t="s">
        <v>71</v>
      </c>
      <c r="L19" s="2">
        <v>2</v>
      </c>
      <c r="M19" s="2" t="s">
        <v>73</v>
      </c>
      <c r="N19" s="6">
        <v>200</v>
      </c>
      <c r="O19" s="15"/>
      <c r="P19" s="16">
        <v>200</v>
      </c>
      <c r="Q19" s="16">
        <f>P19*1000</f>
        <v>200000</v>
      </c>
      <c r="R19" s="16" t="s">
        <v>171</v>
      </c>
      <c r="S19" s="17" t="e">
        <f>Q19-R19</f>
        <v>#VALUE!</v>
      </c>
      <c r="T19" s="14">
        <f>N19-P19</f>
        <v>0</v>
      </c>
    </row>
    <row r="20" spans="1:20" ht="13.5">
      <c r="A20" s="2">
        <v>2019</v>
      </c>
      <c r="B20" s="2" t="s">
        <v>167</v>
      </c>
      <c r="C20" s="2" t="s">
        <v>188</v>
      </c>
      <c r="D20" s="2">
        <v>1</v>
      </c>
      <c r="E20" s="2" t="s">
        <v>53</v>
      </c>
      <c r="F20" s="2">
        <v>2</v>
      </c>
      <c r="G20" s="2" t="s">
        <v>61</v>
      </c>
      <c r="H20" s="2">
        <v>4</v>
      </c>
      <c r="I20" s="2" t="s">
        <v>74</v>
      </c>
      <c r="J20" s="2">
        <v>1</v>
      </c>
      <c r="K20" s="2" t="s">
        <v>75</v>
      </c>
      <c r="L20" s="2">
        <v>1</v>
      </c>
      <c r="M20" s="2" t="s">
        <v>75</v>
      </c>
      <c r="N20" s="6">
        <v>205380</v>
      </c>
      <c r="O20" s="15"/>
      <c r="P20" s="16">
        <v>224280</v>
      </c>
      <c r="Q20" s="16">
        <f>P20*1000</f>
        <v>224280000</v>
      </c>
      <c r="R20" s="16">
        <v>174742004</v>
      </c>
      <c r="S20" s="17">
        <f>Q20-R20</f>
        <v>49537996</v>
      </c>
      <c r="T20" s="14">
        <f>N20-P20</f>
        <v>-18900</v>
      </c>
    </row>
    <row r="21" spans="1:20" ht="13.5">
      <c r="A21" s="2">
        <v>2020</v>
      </c>
      <c r="B21" s="2" t="s">
        <v>167</v>
      </c>
      <c r="C21" s="2" t="s">
        <v>188</v>
      </c>
      <c r="D21" s="2">
        <v>1</v>
      </c>
      <c r="E21" s="2" t="s">
        <v>53</v>
      </c>
      <c r="F21" s="2">
        <v>2</v>
      </c>
      <c r="G21" s="2" t="s">
        <v>61</v>
      </c>
      <c r="H21" s="2">
        <v>4</v>
      </c>
      <c r="I21" s="2" t="s">
        <v>74</v>
      </c>
      <c r="J21" s="2">
        <v>2</v>
      </c>
      <c r="K21" s="2" t="s">
        <v>76</v>
      </c>
      <c r="L21" s="2">
        <v>1</v>
      </c>
      <c r="M21" s="2" t="s">
        <v>76</v>
      </c>
      <c r="N21" s="6">
        <v>103</v>
      </c>
      <c r="O21" s="15"/>
      <c r="P21" s="16">
        <v>113</v>
      </c>
      <c r="Q21" s="16">
        <f>P21*1000</f>
        <v>113000</v>
      </c>
      <c r="R21" s="16">
        <v>77490</v>
      </c>
      <c r="S21" s="17">
        <f>Q21-R21</f>
        <v>35510</v>
      </c>
      <c r="T21" s="14">
        <f>N21-P21</f>
        <v>-10</v>
      </c>
    </row>
    <row r="22" spans="1:20" ht="13.5">
      <c r="A22" s="2">
        <v>2021</v>
      </c>
      <c r="B22" s="2" t="s">
        <v>167</v>
      </c>
      <c r="C22" s="2" t="s">
        <v>188</v>
      </c>
      <c r="D22" s="2">
        <v>1</v>
      </c>
      <c r="E22" s="2" t="s">
        <v>53</v>
      </c>
      <c r="F22" s="2">
        <v>2</v>
      </c>
      <c r="G22" s="2" t="s">
        <v>61</v>
      </c>
      <c r="H22" s="2">
        <v>5</v>
      </c>
      <c r="I22" s="2" t="s">
        <v>77</v>
      </c>
      <c r="J22" s="2">
        <v>1</v>
      </c>
      <c r="K22" s="2" t="s">
        <v>78</v>
      </c>
      <c r="L22" s="2">
        <v>1</v>
      </c>
      <c r="M22" s="2" t="s">
        <v>78</v>
      </c>
      <c r="N22" s="6">
        <v>39300</v>
      </c>
      <c r="O22" s="15"/>
      <c r="P22" s="16">
        <v>41200</v>
      </c>
      <c r="Q22" s="16">
        <f>P22*1000</f>
        <v>41200000</v>
      </c>
      <c r="R22" s="16">
        <v>38700000</v>
      </c>
      <c r="S22" s="17">
        <f>Q22-R22</f>
        <v>2500000</v>
      </c>
      <c r="T22" s="14">
        <f>N22-P22</f>
        <v>-1900</v>
      </c>
    </row>
    <row r="23" spans="1:20" ht="13.5">
      <c r="A23" s="2">
        <v>2022</v>
      </c>
      <c r="B23" s="2" t="s">
        <v>167</v>
      </c>
      <c r="C23" s="2" t="s">
        <v>188</v>
      </c>
      <c r="D23" s="2">
        <v>1</v>
      </c>
      <c r="E23" s="2" t="s">
        <v>53</v>
      </c>
      <c r="F23" s="2">
        <v>2</v>
      </c>
      <c r="G23" s="2" t="s">
        <v>61</v>
      </c>
      <c r="H23" s="2">
        <v>6</v>
      </c>
      <c r="I23" s="2" t="s">
        <v>79</v>
      </c>
      <c r="J23" s="2">
        <v>1</v>
      </c>
      <c r="K23" s="2" t="s">
        <v>80</v>
      </c>
      <c r="L23" s="2">
        <v>1</v>
      </c>
      <c r="M23" s="2" t="s">
        <v>80</v>
      </c>
      <c r="N23" s="6">
        <v>300</v>
      </c>
      <c r="O23" s="15"/>
      <c r="P23" s="16">
        <v>300</v>
      </c>
      <c r="Q23" s="16">
        <f>P23*1000</f>
        <v>300000</v>
      </c>
      <c r="R23" s="16">
        <v>225110</v>
      </c>
      <c r="S23" s="17">
        <f>Q23-R23</f>
        <v>74890</v>
      </c>
      <c r="T23" s="14">
        <f>N23-P23</f>
        <v>0</v>
      </c>
    </row>
    <row r="24" spans="1:20" ht="13.5">
      <c r="A24" s="2">
        <v>2023</v>
      </c>
      <c r="B24" s="2" t="s">
        <v>167</v>
      </c>
      <c r="C24" s="2" t="s">
        <v>188</v>
      </c>
      <c r="D24" s="2">
        <v>1</v>
      </c>
      <c r="E24" s="2" t="s">
        <v>53</v>
      </c>
      <c r="F24" s="2">
        <v>3</v>
      </c>
      <c r="G24" s="2" t="s">
        <v>81</v>
      </c>
      <c r="H24" s="2">
        <v>1</v>
      </c>
      <c r="I24" s="2" t="s">
        <v>82</v>
      </c>
      <c r="J24" s="2">
        <v>1</v>
      </c>
      <c r="K24" s="2" t="s">
        <v>82</v>
      </c>
      <c r="L24" s="2">
        <v>1</v>
      </c>
      <c r="M24" s="2" t="s">
        <v>172</v>
      </c>
      <c r="N24" s="19" t="s">
        <v>171</v>
      </c>
      <c r="O24" s="15"/>
      <c r="P24" s="16">
        <v>6771122</v>
      </c>
      <c r="Q24" s="16">
        <f>P24*1000</f>
        <v>6771122000</v>
      </c>
      <c r="R24" s="16">
        <v>6780836919</v>
      </c>
      <c r="S24" s="17">
        <f>Q24-R24</f>
        <v>-9714919</v>
      </c>
      <c r="T24" s="14" t="e">
        <f>N24-P24</f>
        <v>#VALUE!</v>
      </c>
    </row>
    <row r="25" spans="1:20" ht="13.5">
      <c r="A25" s="2">
        <v>2024</v>
      </c>
      <c r="B25" s="2" t="s">
        <v>167</v>
      </c>
      <c r="C25" s="2" t="s">
        <v>188</v>
      </c>
      <c r="D25" s="2">
        <v>1</v>
      </c>
      <c r="E25" s="2" t="s">
        <v>53</v>
      </c>
      <c r="F25" s="2">
        <v>3</v>
      </c>
      <c r="G25" s="2" t="s">
        <v>81</v>
      </c>
      <c r="H25" s="2">
        <v>1</v>
      </c>
      <c r="I25" s="2" t="s">
        <v>82</v>
      </c>
      <c r="J25" s="2">
        <v>1</v>
      </c>
      <c r="K25" s="2" t="s">
        <v>82</v>
      </c>
      <c r="L25" s="2">
        <v>2</v>
      </c>
      <c r="M25" s="2" t="s">
        <v>173</v>
      </c>
      <c r="N25" s="19" t="s">
        <v>170</v>
      </c>
      <c r="O25" s="15"/>
      <c r="P25" s="16">
        <v>-425332</v>
      </c>
      <c r="Q25" s="16">
        <f>P25*1000</f>
        <v>-425332000</v>
      </c>
      <c r="R25" s="16">
        <v>-424851132</v>
      </c>
      <c r="S25" s="17">
        <f>Q25-R25</f>
        <v>-480868</v>
      </c>
      <c r="T25" s="14" t="e">
        <f>N25-P25</f>
        <v>#VALUE!</v>
      </c>
    </row>
    <row r="26" spans="1:20" ht="13.5">
      <c r="A26" s="2">
        <v>2025</v>
      </c>
      <c r="B26" s="2" t="s">
        <v>167</v>
      </c>
      <c r="C26" s="2" t="s">
        <v>188</v>
      </c>
      <c r="D26" s="2">
        <v>1</v>
      </c>
      <c r="E26" s="2" t="s">
        <v>53</v>
      </c>
      <c r="F26" s="2">
        <v>3</v>
      </c>
      <c r="G26" s="2" t="s">
        <v>81</v>
      </c>
      <c r="H26" s="2">
        <v>1</v>
      </c>
      <c r="I26" s="2" t="s">
        <v>82</v>
      </c>
      <c r="J26" s="2">
        <v>1</v>
      </c>
      <c r="K26" s="2" t="s">
        <v>68</v>
      </c>
      <c r="L26" s="2">
        <v>1</v>
      </c>
      <c r="M26" s="2" t="s">
        <v>68</v>
      </c>
      <c r="N26" s="6">
        <v>6047333</v>
      </c>
      <c r="O26" s="15"/>
      <c r="P26" s="16" t="s">
        <v>171</v>
      </c>
      <c r="Q26" s="16" t="e">
        <f>P26*1000</f>
        <v>#VALUE!</v>
      </c>
      <c r="R26" s="16" t="s">
        <v>171</v>
      </c>
      <c r="S26" s="17" t="e">
        <f>Q26-R26</f>
        <v>#VALUE!</v>
      </c>
      <c r="T26" s="14" t="e">
        <f>N26-P26</f>
        <v>#VALUE!</v>
      </c>
    </row>
    <row r="27" spans="1:20" ht="13.5">
      <c r="A27" s="2">
        <v>2026</v>
      </c>
      <c r="B27" s="2" t="s">
        <v>167</v>
      </c>
      <c r="C27" s="2" t="s">
        <v>188</v>
      </c>
      <c r="D27" s="2">
        <v>1</v>
      </c>
      <c r="E27" s="2" t="s">
        <v>53</v>
      </c>
      <c r="F27" s="2">
        <v>3</v>
      </c>
      <c r="G27" s="2" t="s">
        <v>81</v>
      </c>
      <c r="H27" s="2">
        <v>2</v>
      </c>
      <c r="I27" s="2" t="s">
        <v>83</v>
      </c>
      <c r="J27" s="2">
        <v>1</v>
      </c>
      <c r="K27" s="2" t="s">
        <v>83</v>
      </c>
      <c r="L27" s="2">
        <v>1</v>
      </c>
      <c r="M27" s="2" t="s">
        <v>83</v>
      </c>
      <c r="N27" s="6">
        <v>433</v>
      </c>
      <c r="O27" s="15"/>
      <c r="P27" s="16">
        <v>420</v>
      </c>
      <c r="Q27" s="16">
        <f>P27*1000</f>
        <v>420000</v>
      </c>
      <c r="R27" s="16">
        <v>419821</v>
      </c>
      <c r="S27" s="17">
        <f>Q27-R27</f>
        <v>179</v>
      </c>
      <c r="T27" s="14">
        <f>N27-P27</f>
        <v>13</v>
      </c>
    </row>
    <row r="28" spans="1:20" ht="13.5">
      <c r="A28" s="2">
        <v>2027</v>
      </c>
      <c r="B28" s="2" t="s">
        <v>167</v>
      </c>
      <c r="C28" s="2" t="s">
        <v>188</v>
      </c>
      <c r="D28" s="2">
        <v>1</v>
      </c>
      <c r="E28" s="2" t="s">
        <v>53</v>
      </c>
      <c r="F28" s="2">
        <v>4</v>
      </c>
      <c r="G28" s="2" t="s">
        <v>84</v>
      </c>
      <c r="H28" s="2">
        <v>1</v>
      </c>
      <c r="I28" s="2" t="s">
        <v>85</v>
      </c>
      <c r="J28" s="2">
        <v>1</v>
      </c>
      <c r="K28" s="2" t="s">
        <v>86</v>
      </c>
      <c r="L28" s="2">
        <v>1</v>
      </c>
      <c r="M28" s="2" t="s">
        <v>86</v>
      </c>
      <c r="N28" s="6">
        <v>2758</v>
      </c>
      <c r="O28" s="15"/>
      <c r="P28" s="16">
        <v>2986</v>
      </c>
      <c r="Q28" s="16">
        <f>P28*1000</f>
        <v>2986000</v>
      </c>
      <c r="R28" s="16">
        <v>3944674</v>
      </c>
      <c r="S28" s="17">
        <f>Q28-R28</f>
        <v>-958674</v>
      </c>
      <c r="T28" s="14">
        <f>N28-P28</f>
        <v>-228</v>
      </c>
    </row>
    <row r="29" spans="1:20" ht="13.5">
      <c r="A29" s="2">
        <v>2028</v>
      </c>
      <c r="B29" s="2" t="s">
        <v>167</v>
      </c>
      <c r="C29" s="2" t="s">
        <v>188</v>
      </c>
      <c r="D29" s="2">
        <v>1</v>
      </c>
      <c r="E29" s="2" t="s">
        <v>53</v>
      </c>
      <c r="F29" s="2">
        <v>4</v>
      </c>
      <c r="G29" s="2" t="s">
        <v>84</v>
      </c>
      <c r="H29" s="2">
        <v>2</v>
      </c>
      <c r="I29" s="2" t="s">
        <v>87</v>
      </c>
      <c r="J29" s="2">
        <v>1</v>
      </c>
      <c r="K29" s="2" t="s">
        <v>87</v>
      </c>
      <c r="L29" s="2">
        <v>1</v>
      </c>
      <c r="M29" s="2" t="s">
        <v>87</v>
      </c>
      <c r="N29" s="6">
        <v>420</v>
      </c>
      <c r="O29" s="15"/>
      <c r="P29" s="16">
        <v>432</v>
      </c>
      <c r="Q29" s="16">
        <f>P29*1000</f>
        <v>432000</v>
      </c>
      <c r="R29" s="16">
        <v>431816</v>
      </c>
      <c r="S29" s="17">
        <f>Q29-R29</f>
        <v>184</v>
      </c>
      <c r="T29" s="14">
        <f>N29-P29</f>
        <v>-12</v>
      </c>
    </row>
    <row r="30" spans="1:20" ht="13.5">
      <c r="A30" s="2">
        <v>2029</v>
      </c>
      <c r="B30" s="2" t="s">
        <v>167</v>
      </c>
      <c r="C30" s="2" t="s">
        <v>188</v>
      </c>
      <c r="D30" s="2">
        <v>1</v>
      </c>
      <c r="E30" s="2" t="s">
        <v>53</v>
      </c>
      <c r="F30" s="2">
        <v>5</v>
      </c>
      <c r="G30" s="2" t="s">
        <v>88</v>
      </c>
      <c r="H30" s="2">
        <v>1</v>
      </c>
      <c r="I30" s="2" t="s">
        <v>88</v>
      </c>
      <c r="J30" s="2">
        <v>1</v>
      </c>
      <c r="K30" s="2" t="s">
        <v>88</v>
      </c>
      <c r="L30" s="2">
        <v>1</v>
      </c>
      <c r="M30" s="2" t="s">
        <v>88</v>
      </c>
      <c r="N30" s="6">
        <v>2123619</v>
      </c>
      <c r="O30" s="15"/>
      <c r="P30" s="16">
        <v>2265631</v>
      </c>
      <c r="Q30" s="16">
        <f>P30*1000</f>
        <v>2265631000</v>
      </c>
      <c r="R30" s="16">
        <v>2260534918</v>
      </c>
      <c r="S30" s="17">
        <f>Q30-R30</f>
        <v>5096082</v>
      </c>
      <c r="T30" s="14">
        <f>N30-P30</f>
        <v>-142012</v>
      </c>
    </row>
    <row r="31" spans="1:20" ht="13.5">
      <c r="A31" s="2">
        <v>2030</v>
      </c>
      <c r="B31" s="2" t="s">
        <v>167</v>
      </c>
      <c r="C31" s="2" t="s">
        <v>188</v>
      </c>
      <c r="D31" s="2">
        <v>1</v>
      </c>
      <c r="E31" s="2" t="s">
        <v>53</v>
      </c>
      <c r="F31" s="2">
        <v>6</v>
      </c>
      <c r="G31" s="2" t="s">
        <v>90</v>
      </c>
      <c r="H31" s="2">
        <v>1</v>
      </c>
      <c r="I31" s="2" t="s">
        <v>89</v>
      </c>
      <c r="J31" s="2">
        <v>1</v>
      </c>
      <c r="K31" s="2" t="s">
        <v>89</v>
      </c>
      <c r="L31" s="2">
        <v>1</v>
      </c>
      <c r="M31" s="2" t="s">
        <v>89</v>
      </c>
      <c r="N31" s="6">
        <v>1182281</v>
      </c>
      <c r="O31" s="15"/>
      <c r="P31" s="16">
        <v>992505</v>
      </c>
      <c r="Q31" s="16">
        <f>P31*1000</f>
        <v>992505000</v>
      </c>
      <c r="R31" s="16">
        <v>972695917</v>
      </c>
      <c r="S31" s="17">
        <f>Q31-R31</f>
        <v>19809083</v>
      </c>
      <c r="T31" s="14">
        <f>N31-P31</f>
        <v>189776</v>
      </c>
    </row>
    <row r="32" spans="1:20" ht="13.5">
      <c r="A32" s="2">
        <v>2031</v>
      </c>
      <c r="B32" s="2" t="s">
        <v>167</v>
      </c>
      <c r="C32" s="2" t="s">
        <v>188</v>
      </c>
      <c r="D32" s="2">
        <v>1</v>
      </c>
      <c r="E32" s="2" t="s">
        <v>53</v>
      </c>
      <c r="F32" s="2">
        <v>6</v>
      </c>
      <c r="G32" s="2" t="s">
        <v>90</v>
      </c>
      <c r="H32" s="2">
        <v>2</v>
      </c>
      <c r="I32" s="2" t="s">
        <v>91</v>
      </c>
      <c r="J32" s="2">
        <v>1</v>
      </c>
      <c r="K32" s="2" t="s">
        <v>91</v>
      </c>
      <c r="L32" s="2">
        <v>1</v>
      </c>
      <c r="M32" s="2" t="s">
        <v>92</v>
      </c>
      <c r="N32" s="6">
        <v>5435932</v>
      </c>
      <c r="O32" s="15"/>
      <c r="P32" s="16">
        <v>4925793</v>
      </c>
      <c r="Q32" s="16">
        <f>P32*1000</f>
        <v>4925793000</v>
      </c>
      <c r="R32" s="16">
        <v>4774438958</v>
      </c>
      <c r="S32" s="17">
        <f>Q32-R32</f>
        <v>151354042</v>
      </c>
      <c r="T32" s="14">
        <f>N32-P32</f>
        <v>510139</v>
      </c>
    </row>
    <row r="33" spans="1:20" ht="13.5">
      <c r="A33" s="2">
        <v>2032</v>
      </c>
      <c r="B33" s="2" t="s">
        <v>167</v>
      </c>
      <c r="C33" s="2" t="s">
        <v>188</v>
      </c>
      <c r="D33" s="2">
        <v>1</v>
      </c>
      <c r="E33" s="2" t="s">
        <v>53</v>
      </c>
      <c r="F33" s="2">
        <v>6</v>
      </c>
      <c r="G33" s="2" t="s">
        <v>90</v>
      </c>
      <c r="H33" s="2">
        <v>2</v>
      </c>
      <c r="I33" s="2" t="s">
        <v>91</v>
      </c>
      <c r="J33" s="2">
        <v>1</v>
      </c>
      <c r="K33" s="2" t="s">
        <v>91</v>
      </c>
      <c r="L33" s="2">
        <v>2</v>
      </c>
      <c r="M33" s="2" t="s">
        <v>174</v>
      </c>
      <c r="N33" s="6">
        <v>5502932</v>
      </c>
      <c r="O33" s="15"/>
      <c r="P33" s="16">
        <v>5201688</v>
      </c>
      <c r="Q33" s="16">
        <f>P33*1000</f>
        <v>5201688000</v>
      </c>
      <c r="R33" s="16">
        <v>5041856405</v>
      </c>
      <c r="S33" s="17">
        <f>Q33-R33</f>
        <v>159831595</v>
      </c>
      <c r="T33" s="14">
        <f>N33-P33</f>
        <v>301244</v>
      </c>
    </row>
    <row r="34" spans="1:20" ht="13.5">
      <c r="A34" s="2">
        <v>2033</v>
      </c>
      <c r="B34" s="2" t="s">
        <v>167</v>
      </c>
      <c r="C34" s="2" t="s">
        <v>188</v>
      </c>
      <c r="D34" s="2">
        <v>1</v>
      </c>
      <c r="E34" s="2" t="s">
        <v>53</v>
      </c>
      <c r="F34" s="2">
        <v>7</v>
      </c>
      <c r="G34" s="2" t="s">
        <v>93</v>
      </c>
      <c r="H34" s="2">
        <v>1</v>
      </c>
      <c r="I34" s="2" t="s">
        <v>94</v>
      </c>
      <c r="J34" s="2">
        <v>1</v>
      </c>
      <c r="K34" s="2" t="s">
        <v>94</v>
      </c>
      <c r="L34" s="2">
        <v>1</v>
      </c>
      <c r="M34" s="2" t="s">
        <v>95</v>
      </c>
      <c r="N34" s="6">
        <v>419224</v>
      </c>
      <c r="O34" s="15"/>
      <c r="P34" s="16">
        <v>366886</v>
      </c>
      <c r="Q34" s="16">
        <f>P34*1000</f>
        <v>366886000</v>
      </c>
      <c r="R34" s="16">
        <v>270817521</v>
      </c>
      <c r="S34" s="17">
        <f>Q34-R34</f>
        <v>96068479</v>
      </c>
      <c r="T34" s="14">
        <f>N34-P34</f>
        <v>52338</v>
      </c>
    </row>
    <row r="35" spans="1:20" ht="13.5">
      <c r="A35" s="2">
        <v>2034</v>
      </c>
      <c r="B35" s="2" t="s">
        <v>167</v>
      </c>
      <c r="C35" s="2" t="s">
        <v>188</v>
      </c>
      <c r="D35" s="2">
        <v>1</v>
      </c>
      <c r="E35" s="2" t="s">
        <v>53</v>
      </c>
      <c r="F35" s="2">
        <v>7</v>
      </c>
      <c r="G35" s="2" t="s">
        <v>93</v>
      </c>
      <c r="H35" s="2">
        <v>1</v>
      </c>
      <c r="I35" s="2" t="s">
        <v>94</v>
      </c>
      <c r="J35" s="2">
        <v>1</v>
      </c>
      <c r="K35" s="2" t="s">
        <v>94</v>
      </c>
      <c r="L35" s="2">
        <v>2</v>
      </c>
      <c r="M35" s="2" t="s">
        <v>96</v>
      </c>
      <c r="N35" s="6">
        <v>23220</v>
      </c>
      <c r="O35" s="15"/>
      <c r="P35" s="16">
        <v>17252</v>
      </c>
      <c r="Q35" s="16">
        <f>P35*1000</f>
        <v>17252000</v>
      </c>
      <c r="R35" s="16">
        <v>9070337</v>
      </c>
      <c r="S35" s="17">
        <f>Q35-R35</f>
        <v>8181663</v>
      </c>
      <c r="T35" s="14">
        <f>N35-P35</f>
        <v>5968</v>
      </c>
    </row>
    <row r="36" spans="1:20" ht="13.5">
      <c r="A36" s="2">
        <v>2035</v>
      </c>
      <c r="B36" s="2" t="s">
        <v>167</v>
      </c>
      <c r="C36" s="2" t="s">
        <v>188</v>
      </c>
      <c r="D36" s="2">
        <v>1</v>
      </c>
      <c r="E36" s="2" t="s">
        <v>53</v>
      </c>
      <c r="F36" s="2">
        <v>7</v>
      </c>
      <c r="G36" s="2" t="s">
        <v>93</v>
      </c>
      <c r="H36" s="2">
        <v>2</v>
      </c>
      <c r="I36" s="2" t="s">
        <v>97</v>
      </c>
      <c r="J36" s="2">
        <v>1</v>
      </c>
      <c r="K36" s="2" t="s">
        <v>98</v>
      </c>
      <c r="L36" s="2">
        <v>1</v>
      </c>
      <c r="M36" s="2" t="s">
        <v>98</v>
      </c>
      <c r="N36" s="6">
        <v>12691</v>
      </c>
      <c r="O36" s="15"/>
      <c r="P36" s="16">
        <v>13645</v>
      </c>
      <c r="Q36" s="16">
        <f>P36*1000</f>
        <v>13645000</v>
      </c>
      <c r="R36" s="16">
        <v>9477674</v>
      </c>
      <c r="S36" s="17">
        <f>Q36-R36</f>
        <v>4167326</v>
      </c>
      <c r="T36" s="14">
        <f>N36-P36</f>
        <v>-954</v>
      </c>
    </row>
    <row r="37" spans="1:20" ht="13.5">
      <c r="A37" s="2">
        <v>2036</v>
      </c>
      <c r="B37" s="2" t="s">
        <v>167</v>
      </c>
      <c r="C37" s="2" t="s">
        <v>188</v>
      </c>
      <c r="D37" s="2">
        <v>1</v>
      </c>
      <c r="E37" s="2" t="s">
        <v>53</v>
      </c>
      <c r="F37" s="2">
        <v>8</v>
      </c>
      <c r="G37" s="2" t="s">
        <v>99</v>
      </c>
      <c r="H37" s="2">
        <v>1</v>
      </c>
      <c r="I37" s="2" t="s">
        <v>100</v>
      </c>
      <c r="J37" s="2">
        <v>1</v>
      </c>
      <c r="K37" s="2" t="s">
        <v>100</v>
      </c>
      <c r="L37" s="2">
        <v>1</v>
      </c>
      <c r="M37" s="2" t="s">
        <v>100</v>
      </c>
      <c r="N37" s="6">
        <v>30000</v>
      </c>
      <c r="O37" s="15"/>
      <c r="P37" s="16">
        <v>30000</v>
      </c>
      <c r="Q37" s="16">
        <f>P37*1000</f>
        <v>30000000</v>
      </c>
      <c r="R37" s="16">
        <v>30000000</v>
      </c>
      <c r="S37" s="17">
        <f>Q37-R37</f>
        <v>0</v>
      </c>
      <c r="T37" s="14">
        <f>N37-P37</f>
        <v>0</v>
      </c>
    </row>
    <row r="38" spans="1:20" ht="13.5">
      <c r="A38" s="2">
        <v>2037</v>
      </c>
      <c r="B38" s="2" t="s">
        <v>167</v>
      </c>
      <c r="C38" s="2" t="s">
        <v>188</v>
      </c>
      <c r="D38" s="2">
        <v>1</v>
      </c>
      <c r="E38" s="2" t="s">
        <v>53</v>
      </c>
      <c r="F38" s="2">
        <v>9</v>
      </c>
      <c r="G38" s="2" t="s">
        <v>101</v>
      </c>
      <c r="H38" s="2">
        <v>1</v>
      </c>
      <c r="I38" s="2" t="s">
        <v>101</v>
      </c>
      <c r="J38" s="2">
        <v>1</v>
      </c>
      <c r="K38" s="2" t="s">
        <v>102</v>
      </c>
      <c r="L38" s="2">
        <v>1</v>
      </c>
      <c r="M38" s="2" t="s">
        <v>103</v>
      </c>
      <c r="N38" s="6">
        <v>38954</v>
      </c>
      <c r="O38" s="15"/>
      <c r="P38" s="16">
        <v>32364</v>
      </c>
      <c r="Q38" s="16">
        <f>P38*1000</f>
        <v>32364000</v>
      </c>
      <c r="R38" s="16">
        <v>31272502</v>
      </c>
      <c r="S38" s="17">
        <f>Q38-R38</f>
        <v>1091498</v>
      </c>
      <c r="T38" s="14">
        <f>N38-P38</f>
        <v>6590</v>
      </c>
    </row>
    <row r="39" spans="1:20" ht="13.5">
      <c r="A39" s="2">
        <v>2038</v>
      </c>
      <c r="B39" s="2" t="s">
        <v>167</v>
      </c>
      <c r="C39" s="2" t="s">
        <v>188</v>
      </c>
      <c r="D39" s="2">
        <v>1</v>
      </c>
      <c r="E39" s="2" t="s">
        <v>53</v>
      </c>
      <c r="F39" s="2">
        <v>9</v>
      </c>
      <c r="G39" s="2" t="s">
        <v>101</v>
      </c>
      <c r="H39" s="2">
        <v>1</v>
      </c>
      <c r="I39" s="2" t="s">
        <v>101</v>
      </c>
      <c r="J39" s="2">
        <v>1</v>
      </c>
      <c r="K39" s="2" t="s">
        <v>102</v>
      </c>
      <c r="L39" s="2">
        <v>2</v>
      </c>
      <c r="M39" s="2" t="s">
        <v>104</v>
      </c>
      <c r="N39" s="6">
        <v>529</v>
      </c>
      <c r="O39" s="15"/>
      <c r="P39" s="16">
        <v>505</v>
      </c>
      <c r="Q39" s="16">
        <f>P39*1000</f>
        <v>505000</v>
      </c>
      <c r="R39" s="16">
        <v>487200</v>
      </c>
      <c r="S39" s="17">
        <f>Q39-R39</f>
        <v>17800</v>
      </c>
      <c r="T39" s="14">
        <f>N39-P39</f>
        <v>24</v>
      </c>
    </row>
    <row r="40" spans="1:23" ht="13.5">
      <c r="A40" s="2">
        <v>2039</v>
      </c>
      <c r="B40" s="2" t="s">
        <v>167</v>
      </c>
      <c r="C40" s="2" t="s">
        <v>188</v>
      </c>
      <c r="D40" s="2">
        <v>2</v>
      </c>
      <c r="E40" s="2" t="s">
        <v>35</v>
      </c>
      <c r="F40" s="2">
        <v>1</v>
      </c>
      <c r="G40" s="2" t="s">
        <v>35</v>
      </c>
      <c r="H40" s="2">
        <v>1</v>
      </c>
      <c r="I40" s="2" t="s">
        <v>105</v>
      </c>
      <c r="J40" s="2">
        <v>1</v>
      </c>
      <c r="K40" s="2" t="s">
        <v>35</v>
      </c>
      <c r="L40" s="2">
        <v>1</v>
      </c>
      <c r="M40" s="2" t="s">
        <v>35</v>
      </c>
      <c r="N40" s="6">
        <v>588215</v>
      </c>
      <c r="O40" s="15"/>
      <c r="P40" s="16">
        <v>624963</v>
      </c>
      <c r="Q40" s="16">
        <f>P40*1000</f>
        <v>624963000</v>
      </c>
      <c r="R40" s="16">
        <v>0</v>
      </c>
      <c r="S40" s="17">
        <f>Q40-R40</f>
        <v>624963000</v>
      </c>
      <c r="T40" s="14">
        <f>N40-P40</f>
        <v>-36748</v>
      </c>
      <c r="U40" s="11"/>
      <c r="W40" s="11"/>
    </row>
    <row r="41" spans="1:20" ht="13.5">
      <c r="A41" s="2">
        <v>2040</v>
      </c>
      <c r="B41" s="2" t="s">
        <v>168</v>
      </c>
      <c r="C41" s="2" t="s">
        <v>190</v>
      </c>
      <c r="D41" s="2">
        <v>1</v>
      </c>
      <c r="E41" s="2" t="s">
        <v>109</v>
      </c>
      <c r="F41" s="2">
        <v>1</v>
      </c>
      <c r="G41" s="2" t="s">
        <v>106</v>
      </c>
      <c r="H41" s="2">
        <v>1</v>
      </c>
      <c r="I41" s="2" t="s">
        <v>107</v>
      </c>
      <c r="J41" s="2">
        <v>1</v>
      </c>
      <c r="K41" s="2" t="s">
        <v>45</v>
      </c>
      <c r="L41" s="2">
        <v>1</v>
      </c>
      <c r="M41" s="2" t="s">
        <v>57</v>
      </c>
      <c r="N41" s="6">
        <f>502040/67*22</f>
        <v>164848.9552238806</v>
      </c>
      <c r="O41" s="15"/>
      <c r="P41" s="16">
        <f>497274/63*19</f>
        <v>149971.52380952382</v>
      </c>
      <c r="Q41" s="16">
        <f>P41*1000</f>
        <v>149971523.80952382</v>
      </c>
      <c r="R41" s="16">
        <f>469065427/61*19</f>
        <v>146102346.1147541</v>
      </c>
      <c r="S41" s="17">
        <f>Q41-R41</f>
        <v>3869177.6947697103</v>
      </c>
      <c r="T41" s="14">
        <f>N41-P41</f>
        <v>14877.431414356775</v>
      </c>
    </row>
    <row r="42" spans="1:20" ht="13.5">
      <c r="A42" s="2">
        <v>2041</v>
      </c>
      <c r="B42" s="2" t="s">
        <v>168</v>
      </c>
      <c r="C42" s="2" t="s">
        <v>47</v>
      </c>
      <c r="D42" s="2">
        <v>1</v>
      </c>
      <c r="E42" s="2" t="s">
        <v>109</v>
      </c>
      <c r="F42" s="2">
        <v>1</v>
      </c>
      <c r="G42" s="2" t="s">
        <v>106</v>
      </c>
      <c r="H42" s="2">
        <v>1</v>
      </c>
      <c r="I42" s="2" t="s">
        <v>107</v>
      </c>
      <c r="J42" s="2">
        <v>1</v>
      </c>
      <c r="K42" s="2" t="s">
        <v>45</v>
      </c>
      <c r="L42" s="2">
        <v>1</v>
      </c>
      <c r="M42" s="2" t="s">
        <v>57</v>
      </c>
      <c r="N42" s="6">
        <f>502040/67*43</f>
        <v>322204.776119403</v>
      </c>
      <c r="O42" s="15"/>
      <c r="P42" s="16">
        <f>497274/63*42</f>
        <v>331516</v>
      </c>
      <c r="Q42" s="16">
        <f>P42*1000</f>
        <v>331516000</v>
      </c>
      <c r="R42" s="16">
        <f>469065427/61*40</f>
        <v>307583886.55737704</v>
      </c>
      <c r="S42" s="17">
        <f>Q42-R42</f>
        <v>23932113.44262296</v>
      </c>
      <c r="T42" s="14">
        <f>N42-P42</f>
        <v>-9311.223880596983</v>
      </c>
    </row>
    <row r="43" spans="1:21" ht="13.5">
      <c r="A43" s="2">
        <v>2042</v>
      </c>
      <c r="B43" s="2" t="s">
        <v>168</v>
      </c>
      <c r="C43" s="2" t="s">
        <v>191</v>
      </c>
      <c r="D43" s="2">
        <v>1</v>
      </c>
      <c r="E43" s="2" t="s">
        <v>109</v>
      </c>
      <c r="F43" s="2">
        <v>1</v>
      </c>
      <c r="G43" s="2" t="s">
        <v>106</v>
      </c>
      <c r="H43" s="2">
        <v>1</v>
      </c>
      <c r="I43" s="2" t="s">
        <v>107</v>
      </c>
      <c r="J43" s="2">
        <v>1</v>
      </c>
      <c r="K43" s="2" t="s">
        <v>45</v>
      </c>
      <c r="L43" s="2">
        <v>1</v>
      </c>
      <c r="M43" s="2" t="s">
        <v>57</v>
      </c>
      <c r="N43" s="6">
        <f>502040/67*2</f>
        <v>14986.268656716418</v>
      </c>
      <c r="O43" s="15"/>
      <c r="P43" s="16">
        <f>497274/63*2</f>
        <v>15786.47619047619</v>
      </c>
      <c r="Q43" s="16">
        <f>P43*1000</f>
        <v>15786476.19047619</v>
      </c>
      <c r="R43" s="16">
        <f>469065427/61*2</f>
        <v>15379194.327868853</v>
      </c>
      <c r="S43" s="17">
        <f>Q43-R43</f>
        <v>407281.86260733753</v>
      </c>
      <c r="T43" s="14">
        <f>N43-P43</f>
        <v>-800.2075337597726</v>
      </c>
      <c r="U43" s="11"/>
    </row>
    <row r="44" spans="1:20" ht="13.5">
      <c r="A44" s="2">
        <v>2043</v>
      </c>
      <c r="B44" s="2" t="s">
        <v>168</v>
      </c>
      <c r="C44" s="2" t="s">
        <v>47</v>
      </c>
      <c r="D44" s="2">
        <v>1</v>
      </c>
      <c r="E44" s="2" t="s">
        <v>109</v>
      </c>
      <c r="F44" s="2">
        <v>1</v>
      </c>
      <c r="G44" s="2" t="s">
        <v>106</v>
      </c>
      <c r="H44" s="2">
        <v>1</v>
      </c>
      <c r="I44" s="2" t="s">
        <v>107</v>
      </c>
      <c r="J44" s="2">
        <v>1</v>
      </c>
      <c r="K44" s="2" t="s">
        <v>45</v>
      </c>
      <c r="L44" s="2">
        <v>2</v>
      </c>
      <c r="M44" s="2" t="s">
        <v>46</v>
      </c>
      <c r="N44" s="6">
        <v>47651</v>
      </c>
      <c r="O44" s="15"/>
      <c r="P44" s="16">
        <v>49614</v>
      </c>
      <c r="Q44" s="16">
        <f>P44*1000</f>
        <v>49614000</v>
      </c>
      <c r="R44" s="16">
        <v>41779000</v>
      </c>
      <c r="S44" s="17">
        <f>Q44-R44</f>
        <v>7835000</v>
      </c>
      <c r="T44" s="14">
        <f>N44-P44</f>
        <v>-1963</v>
      </c>
    </row>
    <row r="45" spans="1:20" ht="13.5">
      <c r="A45" s="2">
        <v>2044</v>
      </c>
      <c r="B45" s="2" t="s">
        <v>168</v>
      </c>
      <c r="C45" s="2" t="s">
        <v>47</v>
      </c>
      <c r="D45" s="2">
        <v>1</v>
      </c>
      <c r="E45" s="2" t="s">
        <v>109</v>
      </c>
      <c r="F45" s="2">
        <v>1</v>
      </c>
      <c r="G45" s="2" t="s">
        <v>106</v>
      </c>
      <c r="H45" s="2">
        <v>1</v>
      </c>
      <c r="I45" s="2" t="s">
        <v>107</v>
      </c>
      <c r="J45" s="2">
        <v>1</v>
      </c>
      <c r="K45" s="2" t="s">
        <v>45</v>
      </c>
      <c r="L45" s="2">
        <v>3</v>
      </c>
      <c r="M45" s="2" t="s">
        <v>48</v>
      </c>
      <c r="N45" s="6">
        <v>25909</v>
      </c>
      <c r="O45" s="15"/>
      <c r="P45" s="16">
        <f>33331-5203</f>
        <v>28128</v>
      </c>
      <c r="Q45" s="16">
        <f>P45*1000</f>
        <v>28128000</v>
      </c>
      <c r="R45" s="16">
        <f>32318531-5026840</f>
        <v>27291691</v>
      </c>
      <c r="S45" s="17">
        <f>Q45-R45</f>
        <v>836309</v>
      </c>
      <c r="T45" s="14">
        <f>N45-P45</f>
        <v>-2219</v>
      </c>
    </row>
    <row r="46" spans="1:20" ht="13.5">
      <c r="A46" s="2">
        <v>2045</v>
      </c>
      <c r="B46" s="2" t="s">
        <v>168</v>
      </c>
      <c r="C46" s="2" t="s">
        <v>47</v>
      </c>
      <c r="D46" s="2">
        <v>1</v>
      </c>
      <c r="E46" s="2" t="s">
        <v>109</v>
      </c>
      <c r="F46" s="2">
        <v>1</v>
      </c>
      <c r="G46" s="2" t="s">
        <v>106</v>
      </c>
      <c r="H46" s="2">
        <v>1</v>
      </c>
      <c r="I46" s="2" t="s">
        <v>107</v>
      </c>
      <c r="J46" s="2">
        <v>1</v>
      </c>
      <c r="K46" s="2" t="s">
        <v>45</v>
      </c>
      <c r="L46" s="2">
        <v>4</v>
      </c>
      <c r="M46" s="2" t="s">
        <v>51</v>
      </c>
      <c r="N46" s="6">
        <v>4860</v>
      </c>
      <c r="O46" s="15"/>
      <c r="P46" s="16">
        <v>5203</v>
      </c>
      <c r="Q46" s="16">
        <f>P46*1000</f>
        <v>5203000</v>
      </c>
      <c r="R46" s="16">
        <v>5026840</v>
      </c>
      <c r="S46" s="17">
        <f>Q46-R46</f>
        <v>176160</v>
      </c>
      <c r="T46" s="14">
        <f>N46-P46</f>
        <v>-343</v>
      </c>
    </row>
    <row r="47" spans="1:20" ht="13.5">
      <c r="A47" s="2">
        <v>2046</v>
      </c>
      <c r="B47" s="2" t="s">
        <v>168</v>
      </c>
      <c r="C47" s="2" t="s">
        <v>47</v>
      </c>
      <c r="D47" s="2">
        <v>1</v>
      </c>
      <c r="E47" s="2" t="s">
        <v>109</v>
      </c>
      <c r="F47" s="2">
        <v>1</v>
      </c>
      <c r="G47" s="2" t="s">
        <v>106</v>
      </c>
      <c r="H47" s="2">
        <v>1</v>
      </c>
      <c r="I47" s="2" t="s">
        <v>107</v>
      </c>
      <c r="J47" s="2">
        <v>2</v>
      </c>
      <c r="K47" s="2" t="s">
        <v>110</v>
      </c>
      <c r="L47" s="2">
        <v>1</v>
      </c>
      <c r="M47" s="2" t="s">
        <v>110</v>
      </c>
      <c r="N47" s="6">
        <v>17222</v>
      </c>
      <c r="O47" s="15"/>
      <c r="P47" s="16">
        <v>17109</v>
      </c>
      <c r="Q47" s="16">
        <f>P47*1000</f>
        <v>17109000</v>
      </c>
      <c r="R47" s="16">
        <v>12011086</v>
      </c>
      <c r="S47" s="17">
        <f>Q47-R47</f>
        <v>5097914</v>
      </c>
      <c r="T47" s="14">
        <f>N47-P47</f>
        <v>113</v>
      </c>
    </row>
    <row r="48" spans="1:20" ht="13.5">
      <c r="A48" s="2">
        <v>2047</v>
      </c>
      <c r="B48" s="2" t="s">
        <v>168</v>
      </c>
      <c r="C48" s="2" t="s">
        <v>47</v>
      </c>
      <c r="D48" s="2">
        <v>1</v>
      </c>
      <c r="E48" s="2" t="s">
        <v>109</v>
      </c>
      <c r="F48" s="2">
        <v>1</v>
      </c>
      <c r="G48" s="2" t="s">
        <v>106</v>
      </c>
      <c r="H48" s="2">
        <v>1</v>
      </c>
      <c r="I48" s="2" t="s">
        <v>107</v>
      </c>
      <c r="J48" s="2">
        <v>3</v>
      </c>
      <c r="K48" s="2" t="s">
        <v>111</v>
      </c>
      <c r="L48" s="2">
        <v>1</v>
      </c>
      <c r="M48" s="2" t="s">
        <v>111</v>
      </c>
      <c r="N48" s="6">
        <v>201539</v>
      </c>
      <c r="O48" s="15"/>
      <c r="P48" s="16">
        <v>178378</v>
      </c>
      <c r="Q48" s="16">
        <f>P48*1000</f>
        <v>178378000</v>
      </c>
      <c r="R48" s="16">
        <v>163155559</v>
      </c>
      <c r="S48" s="17">
        <f>Q48-R48</f>
        <v>15222441</v>
      </c>
      <c r="T48" s="14">
        <f>N48-P48</f>
        <v>23161</v>
      </c>
    </row>
    <row r="49" spans="1:20" ht="13.5">
      <c r="A49" s="2">
        <v>2048</v>
      </c>
      <c r="B49" s="2" t="s">
        <v>168</v>
      </c>
      <c r="C49" s="2" t="s">
        <v>112</v>
      </c>
      <c r="D49" s="2">
        <v>1</v>
      </c>
      <c r="E49" s="2" t="s">
        <v>109</v>
      </c>
      <c r="F49" s="2">
        <v>1</v>
      </c>
      <c r="G49" s="2" t="s">
        <v>106</v>
      </c>
      <c r="H49" s="2">
        <v>1</v>
      </c>
      <c r="I49" s="2" t="s">
        <v>107</v>
      </c>
      <c r="J49" s="2">
        <v>4</v>
      </c>
      <c r="K49" s="2" t="s">
        <v>55</v>
      </c>
      <c r="L49" s="2">
        <v>1</v>
      </c>
      <c r="M49" s="2" t="s">
        <v>55</v>
      </c>
      <c r="N49" s="6">
        <v>144017</v>
      </c>
      <c r="O49" s="15"/>
      <c r="P49" s="16">
        <v>188287</v>
      </c>
      <c r="Q49" s="16">
        <f>P49*1000</f>
        <v>188287000</v>
      </c>
      <c r="R49" s="16">
        <v>366332805</v>
      </c>
      <c r="S49" s="17">
        <f>Q49-R49</f>
        <v>-178045805</v>
      </c>
      <c r="T49" s="14">
        <f>N49-P49</f>
        <v>-44270</v>
      </c>
    </row>
    <row r="50" spans="1:20" ht="13.5">
      <c r="A50" s="2">
        <v>2049</v>
      </c>
      <c r="B50" s="2" t="s">
        <v>168</v>
      </c>
      <c r="C50" s="2" t="s">
        <v>116</v>
      </c>
      <c r="D50" s="2">
        <v>1</v>
      </c>
      <c r="E50" s="2" t="s">
        <v>109</v>
      </c>
      <c r="F50" s="2">
        <v>2</v>
      </c>
      <c r="G50" s="2" t="s">
        <v>61</v>
      </c>
      <c r="H50" s="2">
        <v>1</v>
      </c>
      <c r="I50" s="2" t="s">
        <v>113</v>
      </c>
      <c r="J50" s="2">
        <v>1</v>
      </c>
      <c r="K50" s="2" t="s">
        <v>113</v>
      </c>
      <c r="L50" s="2">
        <v>1</v>
      </c>
      <c r="M50" s="2" t="s">
        <v>113</v>
      </c>
      <c r="N50" s="6">
        <v>29385330</v>
      </c>
      <c r="O50" s="15"/>
      <c r="P50" s="16">
        <v>27852611</v>
      </c>
      <c r="Q50" s="16">
        <f>P50*1000</f>
        <v>27852611000</v>
      </c>
      <c r="R50" s="16">
        <v>27275336103</v>
      </c>
      <c r="S50" s="17">
        <f>Q50-R50</f>
        <v>577274897</v>
      </c>
      <c r="T50" s="14">
        <f>N50-P50</f>
        <v>1532719</v>
      </c>
    </row>
    <row r="51" spans="1:20" ht="13.5">
      <c r="A51" s="2">
        <v>2050</v>
      </c>
      <c r="B51" s="2" t="s">
        <v>168</v>
      </c>
      <c r="C51" s="2" t="s">
        <v>116</v>
      </c>
      <c r="D51" s="2">
        <v>1</v>
      </c>
      <c r="E51" s="2" t="s">
        <v>109</v>
      </c>
      <c r="F51" s="2">
        <v>2</v>
      </c>
      <c r="G51" s="2" t="s">
        <v>61</v>
      </c>
      <c r="H51" s="2">
        <v>2</v>
      </c>
      <c r="I51" s="2" t="s">
        <v>114</v>
      </c>
      <c r="J51" s="2">
        <v>1</v>
      </c>
      <c r="K51" s="2" t="s">
        <v>114</v>
      </c>
      <c r="L51" s="2">
        <v>1</v>
      </c>
      <c r="M51" s="2" t="s">
        <v>115</v>
      </c>
      <c r="N51" s="6">
        <v>712118</v>
      </c>
      <c r="O51" s="15"/>
      <c r="P51" s="16">
        <v>1173823</v>
      </c>
      <c r="Q51" s="16">
        <f>P51*1000</f>
        <v>1173823000</v>
      </c>
      <c r="R51" s="16">
        <v>1016902663</v>
      </c>
      <c r="S51" s="17">
        <f>Q51-R51</f>
        <v>156920337</v>
      </c>
      <c r="T51" s="14">
        <f>N51-P51</f>
        <v>-461705</v>
      </c>
    </row>
    <row r="52" spans="1:20" ht="13.5">
      <c r="A52" s="2">
        <v>2051</v>
      </c>
      <c r="B52" s="2" t="s">
        <v>168</v>
      </c>
      <c r="C52" s="2" t="s">
        <v>116</v>
      </c>
      <c r="D52" s="2">
        <v>1</v>
      </c>
      <c r="E52" s="2" t="s">
        <v>109</v>
      </c>
      <c r="F52" s="2">
        <v>2</v>
      </c>
      <c r="G52" s="2" t="s">
        <v>61</v>
      </c>
      <c r="H52" s="2">
        <v>3</v>
      </c>
      <c r="I52" s="2" t="s">
        <v>117</v>
      </c>
      <c r="J52" s="2">
        <v>1</v>
      </c>
      <c r="K52" s="2" t="s">
        <v>117</v>
      </c>
      <c r="L52" s="2">
        <v>1</v>
      </c>
      <c r="M52" s="2" t="s">
        <v>192</v>
      </c>
      <c r="N52" s="6">
        <v>1180000</v>
      </c>
      <c r="O52" s="15"/>
      <c r="P52" s="16">
        <v>750000</v>
      </c>
      <c r="Q52" s="16">
        <f>P52*1000</f>
        <v>750000000</v>
      </c>
      <c r="R52" s="16">
        <v>615754372</v>
      </c>
      <c r="S52" s="17">
        <f>Q52-R52</f>
        <v>134245628</v>
      </c>
      <c r="T52" s="14">
        <f>N52-P52</f>
        <v>430000</v>
      </c>
    </row>
    <row r="53" spans="1:20" ht="13.5">
      <c r="A53" s="2">
        <v>2052</v>
      </c>
      <c r="B53" s="2" t="s">
        <v>168</v>
      </c>
      <c r="C53" s="2" t="s">
        <v>116</v>
      </c>
      <c r="D53" s="2">
        <v>1</v>
      </c>
      <c r="E53" s="2" t="s">
        <v>109</v>
      </c>
      <c r="F53" s="2">
        <v>2</v>
      </c>
      <c r="G53" s="2" t="s">
        <v>61</v>
      </c>
      <c r="H53" s="2">
        <v>3</v>
      </c>
      <c r="I53" s="2" t="s">
        <v>117</v>
      </c>
      <c r="J53" s="2">
        <v>1</v>
      </c>
      <c r="K53" s="2" t="s">
        <v>117</v>
      </c>
      <c r="L53" s="2">
        <v>2</v>
      </c>
      <c r="M53" s="2" t="s">
        <v>175</v>
      </c>
      <c r="N53" s="19" t="s">
        <v>171</v>
      </c>
      <c r="O53" s="15"/>
      <c r="P53" s="16">
        <v>110000</v>
      </c>
      <c r="Q53" s="16">
        <f>P53*1000</f>
        <v>110000000</v>
      </c>
      <c r="R53" s="16">
        <v>89312635</v>
      </c>
      <c r="S53" s="17">
        <f>Q53-R53</f>
        <v>20687365</v>
      </c>
      <c r="T53" s="14" t="e">
        <f>N53-P53</f>
        <v>#VALUE!</v>
      </c>
    </row>
    <row r="54" spans="1:20" ht="13.5">
      <c r="A54" s="2">
        <v>2053</v>
      </c>
      <c r="B54" s="2" t="s">
        <v>168</v>
      </c>
      <c r="C54" s="2" t="s">
        <v>116</v>
      </c>
      <c r="D54" s="2">
        <v>1</v>
      </c>
      <c r="E54" s="2" t="s">
        <v>109</v>
      </c>
      <c r="F54" s="2">
        <v>2</v>
      </c>
      <c r="G54" s="2" t="s">
        <v>61</v>
      </c>
      <c r="H54" s="2">
        <v>4</v>
      </c>
      <c r="I54" s="2" t="s">
        <v>118</v>
      </c>
      <c r="J54" s="2">
        <v>1</v>
      </c>
      <c r="K54" s="2" t="s">
        <v>118</v>
      </c>
      <c r="L54" s="2">
        <v>1</v>
      </c>
      <c r="M54" s="2" t="s">
        <v>118</v>
      </c>
      <c r="N54" s="6">
        <v>61475</v>
      </c>
      <c r="O54" s="15"/>
      <c r="P54" s="16">
        <v>59111</v>
      </c>
      <c r="Q54" s="16">
        <f>P54*1000</f>
        <v>59111000</v>
      </c>
      <c r="R54" s="16">
        <v>39455446</v>
      </c>
      <c r="S54" s="17">
        <f>Q54-R54</f>
        <v>19655554</v>
      </c>
      <c r="T54" s="14">
        <f>N54-P54</f>
        <v>2364</v>
      </c>
    </row>
    <row r="55" spans="1:20" ht="13.5">
      <c r="A55" s="2">
        <v>2054</v>
      </c>
      <c r="B55" s="2" t="s">
        <v>168</v>
      </c>
      <c r="C55" s="2" t="s">
        <v>116</v>
      </c>
      <c r="D55" s="2">
        <v>1</v>
      </c>
      <c r="E55" s="2" t="s">
        <v>109</v>
      </c>
      <c r="F55" s="2">
        <v>2</v>
      </c>
      <c r="G55" s="2" t="s">
        <v>61</v>
      </c>
      <c r="H55" s="2">
        <v>5</v>
      </c>
      <c r="I55" s="2" t="s">
        <v>119</v>
      </c>
      <c r="J55" s="2">
        <v>1</v>
      </c>
      <c r="K55" s="2" t="s">
        <v>120</v>
      </c>
      <c r="L55" s="2">
        <v>1</v>
      </c>
      <c r="M55" s="2" t="s">
        <v>120</v>
      </c>
      <c r="N55" s="6">
        <v>1150000</v>
      </c>
      <c r="O55" s="15"/>
      <c r="P55" s="16">
        <v>1150000</v>
      </c>
      <c r="Q55" s="16">
        <f>P55*1000</f>
        <v>1150000000</v>
      </c>
      <c r="R55" s="16">
        <v>977883556</v>
      </c>
      <c r="S55" s="17">
        <f>Q55-R55</f>
        <v>172116444</v>
      </c>
      <c r="T55" s="14">
        <f>N55-P55</f>
        <v>0</v>
      </c>
    </row>
    <row r="56" spans="1:20" ht="13.5">
      <c r="A56" s="2">
        <v>2055</v>
      </c>
      <c r="B56" s="2" t="s">
        <v>168</v>
      </c>
      <c r="C56" s="2" t="s">
        <v>123</v>
      </c>
      <c r="D56" s="2">
        <v>2</v>
      </c>
      <c r="E56" s="2" t="s">
        <v>121</v>
      </c>
      <c r="F56" s="2">
        <v>1</v>
      </c>
      <c r="G56" s="2" t="s">
        <v>122</v>
      </c>
      <c r="H56" s="2">
        <v>1</v>
      </c>
      <c r="I56" s="2" t="s">
        <v>122</v>
      </c>
      <c r="J56" s="2">
        <v>1</v>
      </c>
      <c r="K56" s="2" t="s">
        <v>45</v>
      </c>
      <c r="L56" s="2">
        <v>1</v>
      </c>
      <c r="M56" s="2" t="s">
        <v>52</v>
      </c>
      <c r="N56" s="6">
        <v>6650</v>
      </c>
      <c r="O56" s="15"/>
      <c r="P56" s="18">
        <f>7906-1255</f>
        <v>6651</v>
      </c>
      <c r="Q56" s="16">
        <f>P56*1000</f>
        <v>6651000</v>
      </c>
      <c r="R56" s="16">
        <f>7614284-1169240</f>
        <v>6445044</v>
      </c>
      <c r="S56" s="17">
        <f>Q56-R56</f>
        <v>205956</v>
      </c>
      <c r="T56" s="14">
        <f>N56-P56</f>
        <v>-1</v>
      </c>
    </row>
    <row r="57" spans="1:20" ht="13.5">
      <c r="A57" s="2">
        <v>2056</v>
      </c>
      <c r="B57" s="2" t="s">
        <v>168</v>
      </c>
      <c r="C57" s="2" t="s">
        <v>123</v>
      </c>
      <c r="D57" s="2">
        <v>2</v>
      </c>
      <c r="E57" s="2" t="s">
        <v>121</v>
      </c>
      <c r="F57" s="2">
        <v>1</v>
      </c>
      <c r="G57" s="2" t="s">
        <v>122</v>
      </c>
      <c r="H57" s="2">
        <v>1</v>
      </c>
      <c r="I57" s="2" t="s">
        <v>122</v>
      </c>
      <c r="J57" s="2">
        <v>1</v>
      </c>
      <c r="K57" s="2" t="s">
        <v>45</v>
      </c>
      <c r="L57" s="2">
        <v>2</v>
      </c>
      <c r="M57" s="2" t="s">
        <v>124</v>
      </c>
      <c r="N57" s="6">
        <v>1264</v>
      </c>
      <c r="O57" s="15"/>
      <c r="P57" s="16">
        <v>1255</v>
      </c>
      <c r="Q57" s="16">
        <f>P57*1000</f>
        <v>1255000</v>
      </c>
      <c r="R57" s="16">
        <v>1169240</v>
      </c>
      <c r="S57" s="17">
        <f>Q57-R57</f>
        <v>85760</v>
      </c>
      <c r="T57" s="14">
        <f>N57-P57</f>
        <v>9</v>
      </c>
    </row>
    <row r="58" spans="1:20" ht="13.5">
      <c r="A58" s="2">
        <v>2057</v>
      </c>
      <c r="B58" s="2" t="s">
        <v>168</v>
      </c>
      <c r="C58" s="2" t="s">
        <v>123</v>
      </c>
      <c r="D58" s="2">
        <v>2</v>
      </c>
      <c r="E58" s="2" t="s">
        <v>121</v>
      </c>
      <c r="F58" s="2">
        <v>1</v>
      </c>
      <c r="G58" s="2" t="s">
        <v>122</v>
      </c>
      <c r="H58" s="2">
        <v>1</v>
      </c>
      <c r="I58" s="2" t="s">
        <v>122</v>
      </c>
      <c r="J58" s="2">
        <v>2</v>
      </c>
      <c r="K58" s="2" t="s">
        <v>125</v>
      </c>
      <c r="L58" s="2">
        <v>1</v>
      </c>
      <c r="M58" s="2" t="s">
        <v>125</v>
      </c>
      <c r="N58" s="6">
        <v>23797</v>
      </c>
      <c r="O58" s="15"/>
      <c r="P58" s="16">
        <v>33373</v>
      </c>
      <c r="Q58" s="16">
        <f>P58*1000</f>
        <v>33373000</v>
      </c>
      <c r="R58" s="16">
        <v>27488145</v>
      </c>
      <c r="S58" s="17">
        <f>Q58-R58</f>
        <v>5884855</v>
      </c>
      <c r="T58" s="14">
        <f>N58-P58</f>
        <v>-9576</v>
      </c>
    </row>
    <row r="59" spans="1:20" ht="13.5">
      <c r="A59" s="2">
        <v>2058</v>
      </c>
      <c r="B59" s="2" t="s">
        <v>168</v>
      </c>
      <c r="C59" s="2" t="s">
        <v>123</v>
      </c>
      <c r="D59" s="2">
        <v>2</v>
      </c>
      <c r="E59" s="2" t="s">
        <v>121</v>
      </c>
      <c r="F59" s="2">
        <v>1</v>
      </c>
      <c r="G59" s="2" t="s">
        <v>122</v>
      </c>
      <c r="H59" s="2">
        <v>1</v>
      </c>
      <c r="I59" s="2" t="s">
        <v>122</v>
      </c>
      <c r="J59" s="2">
        <v>3</v>
      </c>
      <c r="K59" s="2" t="s">
        <v>126</v>
      </c>
      <c r="L59" s="2">
        <v>1</v>
      </c>
      <c r="M59" s="2" t="s">
        <v>126</v>
      </c>
      <c r="N59" s="6">
        <v>546309</v>
      </c>
      <c r="O59" s="15"/>
      <c r="P59" s="16">
        <v>16373</v>
      </c>
      <c r="Q59" s="16">
        <f>P59*1000</f>
        <v>16373000</v>
      </c>
      <c r="R59" s="16">
        <v>8643193</v>
      </c>
      <c r="S59" s="17">
        <f>Q59-R59</f>
        <v>7729807</v>
      </c>
      <c r="T59" s="14">
        <f>N59-P59</f>
        <v>529936</v>
      </c>
    </row>
    <row r="60" spans="1:20" ht="13.5">
      <c r="A60" s="2">
        <v>2059</v>
      </c>
      <c r="B60" s="2" t="s">
        <v>168</v>
      </c>
      <c r="C60" s="2" t="s">
        <v>123</v>
      </c>
      <c r="D60" s="2">
        <v>2</v>
      </c>
      <c r="E60" s="2" t="s">
        <v>121</v>
      </c>
      <c r="F60" s="2">
        <v>2</v>
      </c>
      <c r="G60" s="2" t="s">
        <v>127</v>
      </c>
      <c r="H60" s="2">
        <v>1</v>
      </c>
      <c r="I60" s="2" t="s">
        <v>127</v>
      </c>
      <c r="J60" s="2">
        <v>1</v>
      </c>
      <c r="K60" s="2" t="s">
        <v>45</v>
      </c>
      <c r="L60" s="2">
        <v>1</v>
      </c>
      <c r="M60" s="2" t="s">
        <v>128</v>
      </c>
      <c r="N60" s="6">
        <v>520</v>
      </c>
      <c r="O60" s="15"/>
      <c r="P60" s="16">
        <v>520</v>
      </c>
      <c r="Q60" s="16">
        <f>P60*1000</f>
        <v>520000</v>
      </c>
      <c r="R60" s="16">
        <v>403000</v>
      </c>
      <c r="S60" s="17">
        <f>Q60-R60</f>
        <v>117000</v>
      </c>
      <c r="T60" s="14">
        <f>N60-P60</f>
        <v>0</v>
      </c>
    </row>
    <row r="61" spans="1:20" ht="13.5">
      <c r="A61" s="2">
        <v>2060</v>
      </c>
      <c r="B61" s="2" t="s">
        <v>168</v>
      </c>
      <c r="C61" s="2" t="s">
        <v>123</v>
      </c>
      <c r="D61" s="2">
        <v>2</v>
      </c>
      <c r="E61" s="2" t="s">
        <v>121</v>
      </c>
      <c r="F61" s="2">
        <v>2</v>
      </c>
      <c r="G61" s="2" t="s">
        <v>127</v>
      </c>
      <c r="H61" s="2">
        <v>1</v>
      </c>
      <c r="I61" s="2" t="s">
        <v>127</v>
      </c>
      <c r="J61" s="2">
        <v>1</v>
      </c>
      <c r="K61" s="2" t="s">
        <v>45</v>
      </c>
      <c r="L61" s="2">
        <v>2</v>
      </c>
      <c r="M61" s="2" t="s">
        <v>48</v>
      </c>
      <c r="N61" s="6">
        <v>11533</v>
      </c>
      <c r="O61" s="15"/>
      <c r="P61" s="16">
        <f>6758-987</f>
        <v>5771</v>
      </c>
      <c r="Q61" s="16">
        <f>P61*1000</f>
        <v>5771000</v>
      </c>
      <c r="R61" s="16">
        <f>6352965-879525</f>
        <v>5473440</v>
      </c>
      <c r="S61" s="17">
        <f>Q61-R61</f>
        <v>297560</v>
      </c>
      <c r="T61" s="14">
        <f>N61-P61</f>
        <v>5762</v>
      </c>
    </row>
    <row r="62" spans="1:20" ht="13.5">
      <c r="A62" s="2">
        <v>2061</v>
      </c>
      <c r="B62" s="2" t="s">
        <v>168</v>
      </c>
      <c r="C62" s="2" t="s">
        <v>123</v>
      </c>
      <c r="D62" s="2">
        <v>2</v>
      </c>
      <c r="E62" s="2" t="s">
        <v>121</v>
      </c>
      <c r="F62" s="2">
        <v>2</v>
      </c>
      <c r="G62" s="2" t="s">
        <v>127</v>
      </c>
      <c r="H62" s="2">
        <v>1</v>
      </c>
      <c r="I62" s="2" t="s">
        <v>127</v>
      </c>
      <c r="J62" s="2">
        <v>1</v>
      </c>
      <c r="K62" s="2" t="s">
        <v>45</v>
      </c>
      <c r="L62" s="2">
        <v>3</v>
      </c>
      <c r="M62" s="2" t="s">
        <v>51</v>
      </c>
      <c r="N62" s="6">
        <v>1955</v>
      </c>
      <c r="O62" s="15"/>
      <c r="P62" s="16">
        <v>987</v>
      </c>
      <c r="Q62" s="16">
        <f>P62*1000</f>
        <v>987000</v>
      </c>
      <c r="R62" s="16">
        <v>879525</v>
      </c>
      <c r="S62" s="17">
        <f>Q62-R62</f>
        <v>107475</v>
      </c>
      <c r="T62" s="14">
        <f>N62-P62</f>
        <v>968</v>
      </c>
    </row>
    <row r="63" spans="1:20" ht="13.5">
      <c r="A63" s="2">
        <v>2062</v>
      </c>
      <c r="B63" s="2" t="s">
        <v>168</v>
      </c>
      <c r="C63" s="2" t="s">
        <v>123</v>
      </c>
      <c r="D63" s="2">
        <v>2</v>
      </c>
      <c r="E63" s="2" t="s">
        <v>121</v>
      </c>
      <c r="F63" s="2">
        <v>2</v>
      </c>
      <c r="G63" s="2" t="s">
        <v>127</v>
      </c>
      <c r="H63" s="2">
        <v>1</v>
      </c>
      <c r="I63" s="2" t="s">
        <v>127</v>
      </c>
      <c r="J63" s="2">
        <v>2</v>
      </c>
      <c r="K63" s="2" t="s">
        <v>129</v>
      </c>
      <c r="L63" s="2">
        <v>1</v>
      </c>
      <c r="M63" s="2" t="s">
        <v>129</v>
      </c>
      <c r="N63" s="6">
        <v>360427</v>
      </c>
      <c r="O63" s="15"/>
      <c r="P63" s="16">
        <v>354564</v>
      </c>
      <c r="Q63" s="16">
        <f>P63*1000</f>
        <v>354564000</v>
      </c>
      <c r="R63" s="16">
        <v>351987949</v>
      </c>
      <c r="S63" s="17">
        <f>Q63-R63</f>
        <v>2576051</v>
      </c>
      <c r="T63" s="14">
        <f>N63-P63</f>
        <v>5863</v>
      </c>
    </row>
    <row r="64" spans="1:20" ht="13.5">
      <c r="A64" s="2">
        <v>2063</v>
      </c>
      <c r="B64" s="2" t="s">
        <v>168</v>
      </c>
      <c r="C64" s="2" t="s">
        <v>130</v>
      </c>
      <c r="D64" s="2">
        <v>2</v>
      </c>
      <c r="E64" s="2" t="s">
        <v>121</v>
      </c>
      <c r="F64" s="2">
        <v>2</v>
      </c>
      <c r="G64" s="2" t="s">
        <v>127</v>
      </c>
      <c r="H64" s="2">
        <v>1</v>
      </c>
      <c r="I64" s="2" t="s">
        <v>127</v>
      </c>
      <c r="J64" s="2">
        <v>3</v>
      </c>
      <c r="K64" s="2" t="s">
        <v>131</v>
      </c>
      <c r="L64" s="2">
        <v>1</v>
      </c>
      <c r="M64" s="2" t="s">
        <v>131</v>
      </c>
      <c r="N64" s="6">
        <v>19464</v>
      </c>
      <c r="O64" s="15"/>
      <c r="P64" s="16">
        <v>17971</v>
      </c>
      <c r="Q64" s="16">
        <f>P64*1000</f>
        <v>17971000</v>
      </c>
      <c r="R64" s="16">
        <v>17007419</v>
      </c>
      <c r="S64" s="17">
        <f>Q64-R64</f>
        <v>963581</v>
      </c>
      <c r="T64" s="14">
        <f>N64-P64</f>
        <v>1493</v>
      </c>
    </row>
    <row r="65" spans="1:20" ht="13.5">
      <c r="A65" s="2">
        <v>2064</v>
      </c>
      <c r="B65" s="2" t="s">
        <v>168</v>
      </c>
      <c r="C65" s="2" t="s">
        <v>132</v>
      </c>
      <c r="D65" s="2">
        <v>2</v>
      </c>
      <c r="E65" s="2" t="s">
        <v>121</v>
      </c>
      <c r="F65" s="2">
        <v>2</v>
      </c>
      <c r="G65" s="2" t="s">
        <v>127</v>
      </c>
      <c r="H65" s="2">
        <v>1</v>
      </c>
      <c r="I65" s="2" t="s">
        <v>127</v>
      </c>
      <c r="J65" s="2">
        <v>4</v>
      </c>
      <c r="K65" s="2" t="s">
        <v>133</v>
      </c>
      <c r="L65" s="2">
        <v>1</v>
      </c>
      <c r="M65" s="2" t="s">
        <v>133</v>
      </c>
      <c r="N65" s="6">
        <v>1248</v>
      </c>
      <c r="O65" s="15"/>
      <c r="P65" s="16">
        <v>35</v>
      </c>
      <c r="Q65" s="16">
        <f>P65*1000</f>
        <v>35000</v>
      </c>
      <c r="R65" s="16">
        <v>19965</v>
      </c>
      <c r="S65" s="17">
        <f>Q65-R65</f>
        <v>15035</v>
      </c>
      <c r="T65" s="14">
        <f>N65-P65</f>
        <v>1213</v>
      </c>
    </row>
    <row r="66" spans="1:20" ht="13.5">
      <c r="A66" s="2">
        <v>2065</v>
      </c>
      <c r="B66" s="2" t="s">
        <v>168</v>
      </c>
      <c r="C66" s="2" t="s">
        <v>123</v>
      </c>
      <c r="D66" s="2">
        <v>2</v>
      </c>
      <c r="E66" s="2" t="s">
        <v>121</v>
      </c>
      <c r="F66" s="2">
        <v>2</v>
      </c>
      <c r="G66" s="2" t="s">
        <v>127</v>
      </c>
      <c r="H66" s="2">
        <v>1</v>
      </c>
      <c r="I66" s="2" t="s">
        <v>127</v>
      </c>
      <c r="J66" s="2">
        <v>5</v>
      </c>
      <c r="K66" s="2" t="s">
        <v>134</v>
      </c>
      <c r="L66" s="2">
        <v>1</v>
      </c>
      <c r="M66" s="2" t="s">
        <v>134</v>
      </c>
      <c r="N66" s="6">
        <v>4499</v>
      </c>
      <c r="O66" s="15"/>
      <c r="P66" s="16">
        <v>1999</v>
      </c>
      <c r="Q66" s="16">
        <f>P66*1000</f>
        <v>1999000</v>
      </c>
      <c r="R66" s="16">
        <v>1120008</v>
      </c>
      <c r="S66" s="17">
        <f>Q66-R66</f>
        <v>878992</v>
      </c>
      <c r="T66" s="14">
        <f>N66-P66</f>
        <v>2500</v>
      </c>
    </row>
    <row r="67" spans="1:20" ht="13.5">
      <c r="A67" s="2">
        <v>2066</v>
      </c>
      <c r="B67" s="2" t="s">
        <v>168</v>
      </c>
      <c r="C67" s="2" t="s">
        <v>108</v>
      </c>
      <c r="D67" s="2">
        <v>2</v>
      </c>
      <c r="E67" s="2" t="s">
        <v>121</v>
      </c>
      <c r="F67" s="2">
        <v>2</v>
      </c>
      <c r="G67" s="2" t="s">
        <v>127</v>
      </c>
      <c r="H67" s="2">
        <v>1</v>
      </c>
      <c r="I67" s="2" t="s">
        <v>127</v>
      </c>
      <c r="J67" s="2">
        <v>6</v>
      </c>
      <c r="K67" s="2" t="s">
        <v>135</v>
      </c>
      <c r="L67" s="2">
        <v>1</v>
      </c>
      <c r="M67" s="2" t="s">
        <v>135</v>
      </c>
      <c r="N67" s="6">
        <v>1683</v>
      </c>
      <c r="O67" s="15"/>
      <c r="P67" s="16">
        <v>1680</v>
      </c>
      <c r="Q67" s="16">
        <f>P67*1000</f>
        <v>1680000</v>
      </c>
      <c r="R67" s="16">
        <v>1468731</v>
      </c>
      <c r="S67" s="17">
        <f>Q67-R67</f>
        <v>211269</v>
      </c>
      <c r="T67" s="14">
        <f>N67-P67</f>
        <v>3</v>
      </c>
    </row>
    <row r="68" spans="1:20" ht="13.5">
      <c r="A68" s="2">
        <v>2067</v>
      </c>
      <c r="B68" s="2" t="s">
        <v>168</v>
      </c>
      <c r="C68" s="2" t="s">
        <v>132</v>
      </c>
      <c r="D68" s="2">
        <v>2</v>
      </c>
      <c r="E68" s="2" t="s">
        <v>121</v>
      </c>
      <c r="F68" s="2">
        <v>2</v>
      </c>
      <c r="G68" s="2" t="s">
        <v>127</v>
      </c>
      <c r="H68" s="2">
        <v>1</v>
      </c>
      <c r="I68" s="2" t="s">
        <v>127</v>
      </c>
      <c r="J68" s="2">
        <v>7</v>
      </c>
      <c r="K68" s="2" t="s">
        <v>136</v>
      </c>
      <c r="L68" s="2">
        <v>1</v>
      </c>
      <c r="M68" s="2" t="s">
        <v>136</v>
      </c>
      <c r="N68" s="12">
        <v>153033</v>
      </c>
      <c r="O68" s="15"/>
      <c r="P68" s="16">
        <v>146266</v>
      </c>
      <c r="Q68" s="16">
        <f>P68*1000</f>
        <v>146266000</v>
      </c>
      <c r="R68" s="16">
        <v>128087343</v>
      </c>
      <c r="S68" s="17">
        <f>Q68-R68</f>
        <v>18178657</v>
      </c>
      <c r="T68" s="14">
        <f>N68-P68</f>
        <v>6767</v>
      </c>
    </row>
    <row r="69" spans="1:20" ht="13.5">
      <c r="A69" s="2">
        <v>2068</v>
      </c>
      <c r="B69" s="2" t="s">
        <v>168</v>
      </c>
      <c r="C69" s="2" t="s">
        <v>108</v>
      </c>
      <c r="D69" s="2">
        <v>2</v>
      </c>
      <c r="E69" s="2" t="s">
        <v>121</v>
      </c>
      <c r="F69" s="2">
        <v>2</v>
      </c>
      <c r="G69" s="2" t="s">
        <v>127</v>
      </c>
      <c r="H69" s="2">
        <v>1</v>
      </c>
      <c r="I69" s="2" t="s">
        <v>127</v>
      </c>
      <c r="J69" s="2">
        <v>8</v>
      </c>
      <c r="K69" s="2" t="s">
        <v>137</v>
      </c>
      <c r="L69" s="2">
        <v>1</v>
      </c>
      <c r="M69" s="2" t="s">
        <v>176</v>
      </c>
      <c r="N69" s="6">
        <v>545</v>
      </c>
      <c r="O69" s="15"/>
      <c r="P69" s="16">
        <v>545</v>
      </c>
      <c r="Q69" s="16">
        <f>P69*1000</f>
        <v>545000</v>
      </c>
      <c r="R69" s="16">
        <v>498960</v>
      </c>
      <c r="S69" s="17">
        <f>Q69-R69</f>
        <v>46040</v>
      </c>
      <c r="T69" s="14">
        <f>N69-P69</f>
        <v>0</v>
      </c>
    </row>
    <row r="70" spans="1:20" ht="13.5">
      <c r="A70" s="2">
        <v>2069</v>
      </c>
      <c r="B70" s="2" t="s">
        <v>168</v>
      </c>
      <c r="C70" s="2" t="s">
        <v>138</v>
      </c>
      <c r="D70" s="2">
        <v>2</v>
      </c>
      <c r="E70" s="2" t="s">
        <v>121</v>
      </c>
      <c r="F70" s="2">
        <v>2</v>
      </c>
      <c r="G70" s="2" t="s">
        <v>127</v>
      </c>
      <c r="H70" s="2">
        <v>1</v>
      </c>
      <c r="I70" s="2" t="s">
        <v>127</v>
      </c>
      <c r="J70" s="2">
        <v>8</v>
      </c>
      <c r="K70" s="2" t="s">
        <v>137</v>
      </c>
      <c r="L70" s="2">
        <v>1</v>
      </c>
      <c r="M70" s="2" t="s">
        <v>177</v>
      </c>
      <c r="N70" s="6">
        <v>2864</v>
      </c>
      <c r="O70" s="15"/>
      <c r="P70" s="16">
        <v>3115</v>
      </c>
      <c r="Q70" s="16">
        <f>P70*1000</f>
        <v>3115000</v>
      </c>
      <c r="R70" s="16">
        <v>1135515</v>
      </c>
      <c r="S70" s="17">
        <f>Q70-R70</f>
        <v>1979485</v>
      </c>
      <c r="T70" s="14">
        <f>N70-P70</f>
        <v>-251</v>
      </c>
    </row>
    <row r="71" spans="1:20" ht="13.5">
      <c r="A71" s="2">
        <v>2070</v>
      </c>
      <c r="B71" s="2" t="s">
        <v>168</v>
      </c>
      <c r="C71" s="2" t="s">
        <v>123</v>
      </c>
      <c r="D71" s="2">
        <v>2</v>
      </c>
      <c r="E71" s="2" t="s">
        <v>121</v>
      </c>
      <c r="F71" s="2">
        <v>2</v>
      </c>
      <c r="G71" s="2" t="s">
        <v>127</v>
      </c>
      <c r="H71" s="2">
        <v>1</v>
      </c>
      <c r="I71" s="2" t="s">
        <v>127</v>
      </c>
      <c r="J71" s="2">
        <v>8</v>
      </c>
      <c r="K71" s="2" t="s">
        <v>137</v>
      </c>
      <c r="L71" s="2">
        <v>1</v>
      </c>
      <c r="M71" s="2" t="s">
        <v>178</v>
      </c>
      <c r="N71" s="6">
        <v>3060</v>
      </c>
      <c r="O71" s="15"/>
      <c r="P71" s="16">
        <v>3052</v>
      </c>
      <c r="Q71" s="16">
        <f>P71*1000</f>
        <v>3052000</v>
      </c>
      <c r="R71" s="16">
        <v>3051951</v>
      </c>
      <c r="S71" s="17">
        <f>Q71-R71</f>
        <v>49</v>
      </c>
      <c r="T71" s="14">
        <f>N71-P71</f>
        <v>8</v>
      </c>
    </row>
    <row r="72" spans="1:20" ht="13.5">
      <c r="A72" s="2">
        <v>2071</v>
      </c>
      <c r="B72" s="2" t="s">
        <v>168</v>
      </c>
      <c r="C72" s="2" t="s">
        <v>108</v>
      </c>
      <c r="D72" s="2">
        <v>3</v>
      </c>
      <c r="E72" s="2" t="s">
        <v>139</v>
      </c>
      <c r="F72" s="2">
        <v>1</v>
      </c>
      <c r="G72" s="2" t="s">
        <v>139</v>
      </c>
      <c r="H72" s="2">
        <v>1</v>
      </c>
      <c r="I72" s="2" t="s">
        <v>139</v>
      </c>
      <c r="J72" s="2">
        <v>1</v>
      </c>
      <c r="K72" s="2" t="s">
        <v>140</v>
      </c>
      <c r="L72" s="2">
        <v>1</v>
      </c>
      <c r="M72" s="2" t="s">
        <v>140</v>
      </c>
      <c r="N72" s="6">
        <v>2000</v>
      </c>
      <c r="O72" s="15"/>
      <c r="P72" s="16">
        <v>2000</v>
      </c>
      <c r="Q72" s="16">
        <f>P72*1000</f>
        <v>2000000</v>
      </c>
      <c r="R72" s="16">
        <v>0</v>
      </c>
      <c r="S72" s="17">
        <f>Q72-R72</f>
        <v>2000000</v>
      </c>
      <c r="T72" s="14">
        <f>N72-P72</f>
        <v>0</v>
      </c>
    </row>
    <row r="73" spans="1:20" ht="13.5">
      <c r="A73" s="2">
        <v>2072</v>
      </c>
      <c r="B73" s="2" t="s">
        <v>168</v>
      </c>
      <c r="C73" s="2" t="s">
        <v>108</v>
      </c>
      <c r="D73" s="2">
        <v>4</v>
      </c>
      <c r="E73" s="2" t="s">
        <v>141</v>
      </c>
      <c r="F73" s="2">
        <v>1</v>
      </c>
      <c r="G73" s="2" t="s">
        <v>142</v>
      </c>
      <c r="H73" s="2">
        <v>1</v>
      </c>
      <c r="I73" s="2" t="s">
        <v>143</v>
      </c>
      <c r="J73" s="2">
        <v>1</v>
      </c>
      <c r="K73" s="2" t="s">
        <v>144</v>
      </c>
      <c r="L73" s="2">
        <v>1</v>
      </c>
      <c r="M73" s="2" t="s">
        <v>144</v>
      </c>
      <c r="N73" s="6">
        <v>2488</v>
      </c>
      <c r="O73" s="15"/>
      <c r="P73" s="16">
        <v>134805</v>
      </c>
      <c r="Q73" s="16">
        <f>P73*1000</f>
        <v>134805000</v>
      </c>
      <c r="R73" s="16">
        <v>808801598</v>
      </c>
      <c r="S73" s="17">
        <f>Q73-R73</f>
        <v>-673996598</v>
      </c>
      <c r="T73" s="14">
        <f>N73-P73</f>
        <v>-132317</v>
      </c>
    </row>
    <row r="74" spans="1:23" ht="13.5">
      <c r="A74" s="2">
        <v>2073</v>
      </c>
      <c r="B74" s="2" t="s">
        <v>168</v>
      </c>
      <c r="C74" s="2" t="s">
        <v>108</v>
      </c>
      <c r="D74" s="2">
        <v>5</v>
      </c>
      <c r="E74" s="2" t="s">
        <v>105</v>
      </c>
      <c r="F74" s="2">
        <v>1</v>
      </c>
      <c r="G74" s="2" t="s">
        <v>105</v>
      </c>
      <c r="H74" s="2">
        <v>1</v>
      </c>
      <c r="I74" s="2" t="s">
        <v>105</v>
      </c>
      <c r="J74" s="2">
        <v>8</v>
      </c>
      <c r="K74" s="2" t="s">
        <v>105</v>
      </c>
      <c r="L74" s="2">
        <v>1</v>
      </c>
      <c r="M74" s="2" t="s">
        <v>105</v>
      </c>
      <c r="N74" s="6">
        <v>500</v>
      </c>
      <c r="O74" s="15"/>
      <c r="P74" s="16">
        <v>500</v>
      </c>
      <c r="Q74" s="16">
        <f>P74*1000</f>
        <v>500000</v>
      </c>
      <c r="R74" s="16">
        <v>0</v>
      </c>
      <c r="S74" s="17">
        <f>Q74-R74</f>
        <v>500000</v>
      </c>
      <c r="T74" s="14">
        <f>N74-P74</f>
        <v>0</v>
      </c>
      <c r="U74" s="11"/>
      <c r="W74" s="11"/>
    </row>
    <row r="75" spans="1:20" ht="13.5">
      <c r="A75" s="2">
        <v>2074</v>
      </c>
      <c r="B75" s="2" t="s">
        <v>145</v>
      </c>
      <c r="C75" s="2" t="s">
        <v>108</v>
      </c>
      <c r="D75" s="2">
        <v>1</v>
      </c>
      <c r="E75" s="2" t="s">
        <v>146</v>
      </c>
      <c r="F75" s="2">
        <v>1</v>
      </c>
      <c r="G75" s="2" t="s">
        <v>106</v>
      </c>
      <c r="H75" s="2">
        <v>1</v>
      </c>
      <c r="I75" s="2" t="s">
        <v>107</v>
      </c>
      <c r="J75" s="2">
        <v>1</v>
      </c>
      <c r="K75" s="2" t="s">
        <v>45</v>
      </c>
      <c r="L75" s="2">
        <v>1</v>
      </c>
      <c r="M75" s="2" t="s">
        <v>16</v>
      </c>
      <c r="N75" s="6">
        <v>81958</v>
      </c>
      <c r="O75" s="15"/>
      <c r="P75" s="16">
        <v>86100</v>
      </c>
      <c r="Q75" s="16">
        <f>P75*1000</f>
        <v>86100000</v>
      </c>
      <c r="R75" s="16">
        <v>84343034</v>
      </c>
      <c r="S75" s="17">
        <f>Q75-R75</f>
        <v>1756966</v>
      </c>
      <c r="T75" s="14">
        <f>N75-P75</f>
        <v>-4142</v>
      </c>
    </row>
    <row r="76" spans="1:20" ht="13.5">
      <c r="A76" s="2">
        <v>2075</v>
      </c>
      <c r="B76" s="2" t="s">
        <v>145</v>
      </c>
      <c r="C76" s="2" t="s">
        <v>108</v>
      </c>
      <c r="D76" s="2">
        <v>1</v>
      </c>
      <c r="E76" s="2" t="s">
        <v>146</v>
      </c>
      <c r="F76" s="2">
        <v>1</v>
      </c>
      <c r="G76" s="2" t="s">
        <v>106</v>
      </c>
      <c r="H76" s="2">
        <v>1</v>
      </c>
      <c r="I76" s="2" t="s">
        <v>107</v>
      </c>
      <c r="J76" s="2">
        <v>1</v>
      </c>
      <c r="K76" s="2" t="s">
        <v>45</v>
      </c>
      <c r="L76" s="2">
        <v>2</v>
      </c>
      <c r="M76" s="2" t="s">
        <v>48</v>
      </c>
      <c r="N76" s="6">
        <v>4433</v>
      </c>
      <c r="O76" s="15"/>
      <c r="P76" s="16">
        <v>4433</v>
      </c>
      <c r="Q76" s="16">
        <f>P76*1000</f>
        <v>4433000</v>
      </c>
      <c r="R76" s="16">
        <v>4241860</v>
      </c>
      <c r="S76" s="17">
        <f>Q76-R76</f>
        <v>191140</v>
      </c>
      <c r="T76" s="14">
        <f>N76-P76</f>
        <v>0</v>
      </c>
    </row>
    <row r="77" spans="1:20" ht="13.5">
      <c r="A77" s="2">
        <v>2076</v>
      </c>
      <c r="B77" s="2" t="s">
        <v>145</v>
      </c>
      <c r="C77" s="2" t="s">
        <v>108</v>
      </c>
      <c r="D77" s="2">
        <v>1</v>
      </c>
      <c r="E77" s="2" t="s">
        <v>146</v>
      </c>
      <c r="F77" s="2">
        <v>1</v>
      </c>
      <c r="G77" s="2" t="s">
        <v>106</v>
      </c>
      <c r="H77" s="2">
        <v>1</v>
      </c>
      <c r="I77" s="2" t="s">
        <v>107</v>
      </c>
      <c r="J77" s="2">
        <v>1</v>
      </c>
      <c r="K77" s="2" t="s">
        <v>45</v>
      </c>
      <c r="L77" s="2">
        <v>3</v>
      </c>
      <c r="M77" s="2" t="s">
        <v>147</v>
      </c>
      <c r="N77" s="6">
        <v>843</v>
      </c>
      <c r="O77" s="15"/>
      <c r="P77" s="16">
        <v>837</v>
      </c>
      <c r="Q77" s="16">
        <f>P77*1000</f>
        <v>837000</v>
      </c>
      <c r="R77" s="16">
        <v>832246</v>
      </c>
      <c r="S77" s="17">
        <f>Q77-R77</f>
        <v>4754</v>
      </c>
      <c r="T77" s="14">
        <f>N77-P77</f>
        <v>6</v>
      </c>
    </row>
    <row r="78" spans="1:20" ht="13.5">
      <c r="A78" s="2">
        <v>2077</v>
      </c>
      <c r="B78" s="2" t="s">
        <v>145</v>
      </c>
      <c r="C78" s="2" t="s">
        <v>108</v>
      </c>
      <c r="D78" s="2">
        <v>1</v>
      </c>
      <c r="E78" s="2" t="s">
        <v>146</v>
      </c>
      <c r="F78" s="2">
        <v>1</v>
      </c>
      <c r="G78" s="2" t="s">
        <v>106</v>
      </c>
      <c r="H78" s="2">
        <v>1</v>
      </c>
      <c r="I78" s="2" t="s">
        <v>107</v>
      </c>
      <c r="J78" s="2">
        <v>2</v>
      </c>
      <c r="K78" s="2" t="s">
        <v>50</v>
      </c>
      <c r="L78" s="2">
        <v>1</v>
      </c>
      <c r="M78" s="2" t="s">
        <v>50</v>
      </c>
      <c r="N78" s="6">
        <v>65233</v>
      </c>
      <c r="O78" s="15"/>
      <c r="P78" s="16">
        <v>87449</v>
      </c>
      <c r="Q78" s="16">
        <f>P78*1000</f>
        <v>87449000</v>
      </c>
      <c r="R78" s="16">
        <v>58005244</v>
      </c>
      <c r="S78" s="17">
        <f>Q78-R78</f>
        <v>29443756</v>
      </c>
      <c r="T78" s="14">
        <f>N78-P78</f>
        <v>-22216</v>
      </c>
    </row>
    <row r="79" spans="1:20" ht="13.5">
      <c r="A79" s="2">
        <v>2078</v>
      </c>
      <c r="B79" s="2" t="s">
        <v>145</v>
      </c>
      <c r="C79" s="2" t="s">
        <v>108</v>
      </c>
      <c r="D79" s="2">
        <v>2</v>
      </c>
      <c r="E79" s="2" t="s">
        <v>148</v>
      </c>
      <c r="F79" s="2">
        <v>1</v>
      </c>
      <c r="G79" s="2" t="s">
        <v>148</v>
      </c>
      <c r="H79" s="2">
        <v>1</v>
      </c>
      <c r="I79" s="2" t="s">
        <v>148</v>
      </c>
      <c r="J79" s="2">
        <v>1</v>
      </c>
      <c r="K79" s="2" t="s">
        <v>149</v>
      </c>
      <c r="L79" s="2">
        <v>1</v>
      </c>
      <c r="M79" s="2" t="s">
        <v>150</v>
      </c>
      <c r="N79" s="6">
        <v>5179483</v>
      </c>
      <c r="O79" s="15"/>
      <c r="P79" s="16">
        <v>4704050</v>
      </c>
      <c r="Q79" s="16">
        <f>P79*1000</f>
        <v>4704050000</v>
      </c>
      <c r="R79" s="16">
        <v>4452000000</v>
      </c>
      <c r="S79" s="17">
        <f>Q79-R79</f>
        <v>252050000</v>
      </c>
      <c r="T79" s="14">
        <f>N79-P79</f>
        <v>475433</v>
      </c>
    </row>
    <row r="80" spans="1:20" ht="13.5">
      <c r="A80" s="2">
        <v>2079</v>
      </c>
      <c r="B80" s="2" t="s">
        <v>145</v>
      </c>
      <c r="C80" s="2" t="s">
        <v>108</v>
      </c>
      <c r="D80" s="2">
        <v>2</v>
      </c>
      <c r="E80" s="2" t="s">
        <v>148</v>
      </c>
      <c r="F80" s="2">
        <v>1</v>
      </c>
      <c r="G80" s="2" t="s">
        <v>148</v>
      </c>
      <c r="H80" s="2">
        <v>1</v>
      </c>
      <c r="I80" s="2" t="s">
        <v>148</v>
      </c>
      <c r="J80" s="2">
        <v>1</v>
      </c>
      <c r="K80" s="2" t="s">
        <v>149</v>
      </c>
      <c r="L80" s="2">
        <v>1</v>
      </c>
      <c r="M80" s="2" t="s">
        <v>151</v>
      </c>
      <c r="N80" s="6">
        <v>32033</v>
      </c>
      <c r="O80" s="15"/>
      <c r="P80" s="16">
        <v>30633</v>
      </c>
      <c r="Q80" s="16">
        <f>P80*1000</f>
        <v>30633000</v>
      </c>
      <c r="R80" s="16">
        <v>13812090</v>
      </c>
      <c r="S80" s="17">
        <f>Q80-R80</f>
        <v>16820910</v>
      </c>
      <c r="T80" s="14">
        <f>N80-P80</f>
        <v>1400</v>
      </c>
    </row>
    <row r="81" spans="1:20" ht="13.5">
      <c r="A81" s="2">
        <v>2080</v>
      </c>
      <c r="B81" s="2" t="s">
        <v>145</v>
      </c>
      <c r="C81" s="2" t="s">
        <v>108</v>
      </c>
      <c r="D81" s="2">
        <v>2</v>
      </c>
      <c r="E81" s="2" t="s">
        <v>148</v>
      </c>
      <c r="F81" s="2">
        <v>1</v>
      </c>
      <c r="G81" s="2" t="s">
        <v>148</v>
      </c>
      <c r="H81" s="2">
        <v>1</v>
      </c>
      <c r="I81" s="2" t="s">
        <v>148</v>
      </c>
      <c r="J81" s="2">
        <v>1</v>
      </c>
      <c r="K81" s="2" t="s">
        <v>149</v>
      </c>
      <c r="L81" s="2">
        <v>2</v>
      </c>
      <c r="M81" s="2" t="s">
        <v>179</v>
      </c>
      <c r="N81" s="19" t="s">
        <v>170</v>
      </c>
      <c r="O81" s="15"/>
      <c r="P81" s="16" t="s">
        <v>170</v>
      </c>
      <c r="Q81" s="16" t="e">
        <f>P81*1000</f>
        <v>#VALUE!</v>
      </c>
      <c r="R81" s="16">
        <v>62200</v>
      </c>
      <c r="S81" s="17" t="e">
        <f>Q81-R81</f>
        <v>#VALUE!</v>
      </c>
      <c r="T81" s="14" t="e">
        <f>N81-P81</f>
        <v>#VALUE!</v>
      </c>
    </row>
    <row r="82" spans="1:20" ht="13.5">
      <c r="A82" s="2">
        <v>2081</v>
      </c>
      <c r="B82" s="2" t="s">
        <v>145</v>
      </c>
      <c r="C82" s="2" t="s">
        <v>108</v>
      </c>
      <c r="D82" s="2">
        <v>2</v>
      </c>
      <c r="E82" s="2" t="s">
        <v>148</v>
      </c>
      <c r="F82" s="2">
        <v>1</v>
      </c>
      <c r="G82" s="2" t="s">
        <v>148</v>
      </c>
      <c r="H82" s="2">
        <v>1</v>
      </c>
      <c r="I82" s="2" t="s">
        <v>148</v>
      </c>
      <c r="J82" s="2">
        <v>2</v>
      </c>
      <c r="K82" s="2" t="s">
        <v>152</v>
      </c>
      <c r="L82" s="2">
        <v>1</v>
      </c>
      <c r="M82" s="2" t="s">
        <v>152</v>
      </c>
      <c r="N82" s="6">
        <v>650</v>
      </c>
      <c r="O82" s="15"/>
      <c r="P82" s="16">
        <v>650</v>
      </c>
      <c r="Q82" s="16">
        <f>P82*1000</f>
        <v>650000</v>
      </c>
      <c r="R82" s="16">
        <v>258560</v>
      </c>
      <c r="S82" s="17">
        <f>Q82-R82</f>
        <v>391440</v>
      </c>
      <c r="T82" s="14">
        <f>N82-P82</f>
        <v>0</v>
      </c>
    </row>
    <row r="83" spans="1:20" ht="13.5">
      <c r="A83" s="2">
        <v>2082</v>
      </c>
      <c r="B83" s="2" t="s">
        <v>145</v>
      </c>
      <c r="C83" s="2" t="s">
        <v>108</v>
      </c>
      <c r="D83" s="2">
        <v>2</v>
      </c>
      <c r="E83" s="2" t="s">
        <v>148</v>
      </c>
      <c r="F83" s="2">
        <v>1</v>
      </c>
      <c r="G83" s="2" t="s">
        <v>148</v>
      </c>
      <c r="H83" s="2">
        <v>1</v>
      </c>
      <c r="I83" s="2" t="s">
        <v>148</v>
      </c>
      <c r="J83" s="2">
        <v>3</v>
      </c>
      <c r="K83" s="2" t="s">
        <v>153</v>
      </c>
      <c r="L83" s="2">
        <v>1</v>
      </c>
      <c r="M83" s="2" t="s">
        <v>153</v>
      </c>
      <c r="N83" s="6">
        <v>796267</v>
      </c>
      <c r="O83" s="15"/>
      <c r="P83" s="16">
        <v>702748</v>
      </c>
      <c r="Q83" s="16">
        <f>P83*1000</f>
        <v>702748000</v>
      </c>
      <c r="R83" s="16">
        <v>690575478</v>
      </c>
      <c r="S83" s="17">
        <f>Q83-R83</f>
        <v>12172522</v>
      </c>
      <c r="T83" s="14">
        <f>N83-P83</f>
        <v>93519</v>
      </c>
    </row>
    <row r="84" spans="1:23" ht="13.5">
      <c r="A84" s="2">
        <v>2083</v>
      </c>
      <c r="B84" s="2" t="s">
        <v>145</v>
      </c>
      <c r="C84" s="2" t="s">
        <v>108</v>
      </c>
      <c r="D84" s="2">
        <v>3</v>
      </c>
      <c r="E84" s="2" t="s">
        <v>105</v>
      </c>
      <c r="F84" s="2">
        <v>1</v>
      </c>
      <c r="G84" s="2" t="s">
        <v>105</v>
      </c>
      <c r="H84" s="2">
        <v>1</v>
      </c>
      <c r="I84" s="2" t="s">
        <v>105</v>
      </c>
      <c r="J84" s="2">
        <v>1</v>
      </c>
      <c r="K84" s="2" t="s">
        <v>105</v>
      </c>
      <c r="L84" s="2">
        <v>1</v>
      </c>
      <c r="M84" s="2" t="s">
        <v>105</v>
      </c>
      <c r="N84" s="6">
        <v>100</v>
      </c>
      <c r="O84" s="15"/>
      <c r="P84" s="16">
        <v>100</v>
      </c>
      <c r="Q84" s="16">
        <f>P84*1000</f>
        <v>100000</v>
      </c>
      <c r="R84" s="16">
        <v>0</v>
      </c>
      <c r="S84" s="17">
        <f>Q84-R84</f>
        <v>100000</v>
      </c>
      <c r="T84" s="14">
        <f>N84-P84</f>
        <v>0</v>
      </c>
      <c r="U84" s="11"/>
      <c r="W84" s="11"/>
    </row>
    <row r="85" spans="1:20" ht="13.5">
      <c r="A85" s="2">
        <v>2084</v>
      </c>
      <c r="B85" s="2" t="s">
        <v>169</v>
      </c>
      <c r="C85" s="2" t="s">
        <v>13</v>
      </c>
      <c r="D85" s="2">
        <v>1</v>
      </c>
      <c r="E85" s="2" t="s">
        <v>17</v>
      </c>
      <c r="F85" s="2">
        <v>1</v>
      </c>
      <c r="G85" s="2" t="s">
        <v>17</v>
      </c>
      <c r="H85" s="2">
        <v>1</v>
      </c>
      <c r="I85" s="2" t="s">
        <v>18</v>
      </c>
      <c r="J85" s="2">
        <v>1</v>
      </c>
      <c r="K85" s="2" t="s">
        <v>9</v>
      </c>
      <c r="L85" s="2">
        <v>1</v>
      </c>
      <c r="M85" s="2" t="s">
        <v>19</v>
      </c>
      <c r="N85" s="6">
        <v>4600</v>
      </c>
      <c r="O85" s="15"/>
      <c r="P85" s="16">
        <v>4597</v>
      </c>
      <c r="Q85" s="16">
        <f>P85*1000</f>
        <v>4597000</v>
      </c>
      <c r="R85" s="16">
        <v>4490162</v>
      </c>
      <c r="S85" s="17">
        <f>Q85-R85</f>
        <v>106838</v>
      </c>
      <c r="T85" s="14">
        <f>N85-P85</f>
        <v>3</v>
      </c>
    </row>
    <row r="86" spans="1:20" ht="13.5">
      <c r="A86" s="2">
        <v>2085</v>
      </c>
      <c r="B86" s="2" t="s">
        <v>169</v>
      </c>
      <c r="C86" s="2" t="s">
        <v>13</v>
      </c>
      <c r="D86" s="2">
        <v>1</v>
      </c>
      <c r="E86" s="2" t="s">
        <v>17</v>
      </c>
      <c r="F86" s="2">
        <v>1</v>
      </c>
      <c r="G86" s="2" t="s">
        <v>17</v>
      </c>
      <c r="H86" s="2">
        <v>1</v>
      </c>
      <c r="I86" s="2" t="s">
        <v>18</v>
      </c>
      <c r="J86" s="2">
        <v>1</v>
      </c>
      <c r="K86" s="2" t="s">
        <v>18</v>
      </c>
      <c r="L86" s="2">
        <v>2</v>
      </c>
      <c r="M86" s="2" t="s">
        <v>14</v>
      </c>
      <c r="N86" s="6">
        <v>4777</v>
      </c>
      <c r="O86" s="15"/>
      <c r="P86" s="16">
        <v>9799</v>
      </c>
      <c r="Q86" s="16">
        <f>P86*1000</f>
        <v>9799000</v>
      </c>
      <c r="R86" s="16">
        <v>7215958</v>
      </c>
      <c r="S86" s="17">
        <f>Q86-R86</f>
        <v>2583042</v>
      </c>
      <c r="T86" s="14">
        <f>N86-P86</f>
        <v>-5022</v>
      </c>
    </row>
    <row r="87" spans="1:20" ht="13.5">
      <c r="A87" s="2">
        <v>2086</v>
      </c>
      <c r="B87" s="2" t="s">
        <v>169</v>
      </c>
      <c r="C87" s="2" t="s">
        <v>13</v>
      </c>
      <c r="D87" s="2">
        <v>1</v>
      </c>
      <c r="E87" s="2" t="s">
        <v>17</v>
      </c>
      <c r="F87" s="2">
        <v>1</v>
      </c>
      <c r="G87" s="2" t="s">
        <v>17</v>
      </c>
      <c r="H87" s="2">
        <v>2</v>
      </c>
      <c r="I87" s="2" t="s">
        <v>20</v>
      </c>
      <c r="J87" s="2">
        <v>1</v>
      </c>
      <c r="K87" s="2" t="s">
        <v>21</v>
      </c>
      <c r="L87" s="2">
        <v>1</v>
      </c>
      <c r="M87" s="2" t="s">
        <v>22</v>
      </c>
      <c r="N87" s="6">
        <v>55145</v>
      </c>
      <c r="O87" s="15"/>
      <c r="P87" s="16">
        <v>73574</v>
      </c>
      <c r="Q87" s="16">
        <f>P87*1000</f>
        <v>73574000</v>
      </c>
      <c r="R87" s="16">
        <v>43914000</v>
      </c>
      <c r="S87" s="17">
        <f>Q87-R87</f>
        <v>29660000</v>
      </c>
      <c r="T87" s="14">
        <f>N87-P87</f>
        <v>-18429</v>
      </c>
    </row>
    <row r="88" spans="1:20" ht="13.5">
      <c r="A88" s="2">
        <v>2087</v>
      </c>
      <c r="B88" s="2" t="s">
        <v>169</v>
      </c>
      <c r="C88" s="2" t="s">
        <v>13</v>
      </c>
      <c r="D88" s="2">
        <v>1</v>
      </c>
      <c r="E88" s="2" t="s">
        <v>17</v>
      </c>
      <c r="F88" s="2">
        <v>1</v>
      </c>
      <c r="G88" s="2" t="s">
        <v>17</v>
      </c>
      <c r="H88" s="2">
        <v>3</v>
      </c>
      <c r="I88" s="2" t="s">
        <v>23</v>
      </c>
      <c r="J88" s="2">
        <v>1</v>
      </c>
      <c r="K88" s="2" t="s">
        <v>24</v>
      </c>
      <c r="L88" s="2">
        <v>1</v>
      </c>
      <c r="M88" s="2" t="s">
        <v>25</v>
      </c>
      <c r="N88" s="6">
        <v>1419</v>
      </c>
      <c r="O88" s="15"/>
      <c r="P88" s="16">
        <v>2499</v>
      </c>
      <c r="Q88" s="16">
        <f>P88*1000</f>
        <v>2499000</v>
      </c>
      <c r="R88" s="16">
        <v>880000</v>
      </c>
      <c r="S88" s="17">
        <f>Q88-R88</f>
        <v>1619000</v>
      </c>
      <c r="T88" s="14">
        <f>N88-P88</f>
        <v>-1080</v>
      </c>
    </row>
    <row r="89" spans="1:20" ht="13.5">
      <c r="A89" s="2">
        <v>2088</v>
      </c>
      <c r="B89" s="2" t="s">
        <v>169</v>
      </c>
      <c r="C89" s="2" t="s">
        <v>13</v>
      </c>
      <c r="D89" s="2">
        <v>1</v>
      </c>
      <c r="E89" s="2" t="s">
        <v>17</v>
      </c>
      <c r="F89" s="2">
        <v>1</v>
      </c>
      <c r="G89" s="2" t="s">
        <v>17</v>
      </c>
      <c r="H89" s="2">
        <v>4</v>
      </c>
      <c r="I89" s="2" t="s">
        <v>26</v>
      </c>
      <c r="J89" s="2">
        <v>1</v>
      </c>
      <c r="K89" s="2" t="s">
        <v>26</v>
      </c>
      <c r="L89" s="2">
        <v>1</v>
      </c>
      <c r="M89" s="2" t="s">
        <v>27</v>
      </c>
      <c r="N89" s="6">
        <v>2713</v>
      </c>
      <c r="O89" s="15"/>
      <c r="P89" s="16">
        <v>3372</v>
      </c>
      <c r="Q89" s="16">
        <f>P89*1000</f>
        <v>3372000</v>
      </c>
      <c r="R89" s="16">
        <v>2564000</v>
      </c>
      <c r="S89" s="17">
        <f>Q89-R89</f>
        <v>808000</v>
      </c>
      <c r="T89" s="14">
        <f>N89-P89</f>
        <v>-659</v>
      </c>
    </row>
    <row r="90" spans="1:20" ht="13.5">
      <c r="A90" s="2">
        <v>2089</v>
      </c>
      <c r="B90" s="2" t="s">
        <v>169</v>
      </c>
      <c r="C90" s="2" t="s">
        <v>13</v>
      </c>
      <c r="D90" s="2">
        <v>1</v>
      </c>
      <c r="E90" s="2" t="s">
        <v>17</v>
      </c>
      <c r="F90" s="2">
        <v>2</v>
      </c>
      <c r="G90" s="2" t="s">
        <v>28</v>
      </c>
      <c r="H90" s="2">
        <v>1</v>
      </c>
      <c r="I90" s="2" t="s">
        <v>29</v>
      </c>
      <c r="J90" s="2">
        <v>1</v>
      </c>
      <c r="K90" s="2" t="s">
        <v>29</v>
      </c>
      <c r="L90" s="2">
        <v>1</v>
      </c>
      <c r="M90" s="2" t="s">
        <v>30</v>
      </c>
      <c r="N90" s="6">
        <v>56656</v>
      </c>
      <c r="O90" s="15"/>
      <c r="P90" s="16">
        <v>25067</v>
      </c>
      <c r="Q90" s="16">
        <f>P90*1000</f>
        <v>25067000</v>
      </c>
      <c r="R90" s="16">
        <v>25067000</v>
      </c>
      <c r="S90" s="17">
        <f>Q90-R90</f>
        <v>0</v>
      </c>
      <c r="T90" s="14">
        <f>N90-P90</f>
        <v>31589</v>
      </c>
    </row>
    <row r="91" spans="1:20" ht="13.5">
      <c r="A91" s="2">
        <v>2090</v>
      </c>
      <c r="B91" s="2" t="s">
        <v>169</v>
      </c>
      <c r="C91" s="2" t="s">
        <v>13</v>
      </c>
      <c r="D91" s="2">
        <v>2</v>
      </c>
      <c r="E91" s="2" t="s">
        <v>31</v>
      </c>
      <c r="F91" s="2">
        <v>1</v>
      </c>
      <c r="G91" s="2" t="s">
        <v>32</v>
      </c>
      <c r="H91" s="2">
        <v>1</v>
      </c>
      <c r="I91" s="2" t="s">
        <v>33</v>
      </c>
      <c r="J91" s="2">
        <v>1</v>
      </c>
      <c r="K91" s="2" t="s">
        <v>33</v>
      </c>
      <c r="L91" s="2">
        <v>1</v>
      </c>
      <c r="M91" s="2" t="s">
        <v>34</v>
      </c>
      <c r="N91" s="6">
        <v>129986</v>
      </c>
      <c r="O91" s="15"/>
      <c r="P91" s="16">
        <v>57513</v>
      </c>
      <c r="Q91" s="16">
        <f>P91*1000</f>
        <v>57513000</v>
      </c>
      <c r="R91" s="16">
        <v>57512603</v>
      </c>
      <c r="S91" s="17">
        <f>Q91-R91</f>
        <v>397</v>
      </c>
      <c r="T91" s="14">
        <f>N91-P91</f>
        <v>72473</v>
      </c>
    </row>
    <row r="92" spans="1:20" ht="13.5">
      <c r="A92" s="2">
        <v>2091</v>
      </c>
      <c r="B92" s="2" t="s">
        <v>169</v>
      </c>
      <c r="C92" s="2" t="s">
        <v>13</v>
      </c>
      <c r="D92" s="2">
        <v>3</v>
      </c>
      <c r="E92" s="2" t="s">
        <v>35</v>
      </c>
      <c r="F92" s="2">
        <v>1</v>
      </c>
      <c r="G92" s="2" t="s">
        <v>35</v>
      </c>
      <c r="H92" s="2">
        <v>1</v>
      </c>
      <c r="I92" s="2" t="s">
        <v>35</v>
      </c>
      <c r="J92" s="2">
        <v>1</v>
      </c>
      <c r="K92" s="2" t="s">
        <v>35</v>
      </c>
      <c r="L92" s="2">
        <v>1</v>
      </c>
      <c r="M92" s="2" t="s">
        <v>35</v>
      </c>
      <c r="N92" s="6">
        <v>131704</v>
      </c>
      <c r="O92" s="15"/>
      <c r="P92" s="16">
        <v>199579</v>
      </c>
      <c r="Q92" s="16">
        <f>P92*1000</f>
        <v>199579000</v>
      </c>
      <c r="R92" s="16">
        <v>0</v>
      </c>
      <c r="S92" s="17">
        <f>Q92-R92</f>
        <v>199579000</v>
      </c>
      <c r="T92" s="14">
        <f>N92-P92</f>
        <v>-67875</v>
      </c>
    </row>
    <row r="93" spans="1:20" ht="13.5">
      <c r="A93" s="2">
        <v>2092</v>
      </c>
      <c r="B93" s="2" t="s">
        <v>155</v>
      </c>
      <c r="C93" s="2" t="s">
        <v>154</v>
      </c>
      <c r="D93" s="2">
        <v>1</v>
      </c>
      <c r="E93" s="2" t="s">
        <v>155</v>
      </c>
      <c r="F93" s="2">
        <v>1</v>
      </c>
      <c r="G93" s="2" t="s">
        <v>155</v>
      </c>
      <c r="H93" s="2">
        <v>1</v>
      </c>
      <c r="I93" s="2" t="s">
        <v>156</v>
      </c>
      <c r="J93" s="2">
        <v>1</v>
      </c>
      <c r="K93" s="2" t="s">
        <v>9</v>
      </c>
      <c r="L93" s="2">
        <v>1</v>
      </c>
      <c r="M93" s="2" t="s">
        <v>11</v>
      </c>
      <c r="N93" s="6">
        <v>40639</v>
      </c>
      <c r="O93" s="15"/>
      <c r="P93" s="16">
        <v>36573</v>
      </c>
      <c r="Q93" s="16">
        <f>P93*1000</f>
        <v>36573000</v>
      </c>
      <c r="R93" s="16">
        <v>39136291</v>
      </c>
      <c r="S93" s="17">
        <f>Q93-R93</f>
        <v>-2563291</v>
      </c>
      <c r="T93" s="14">
        <f>N93-P93</f>
        <v>4066</v>
      </c>
    </row>
    <row r="94" spans="1:20" ht="13.5">
      <c r="A94" s="2">
        <v>2093</v>
      </c>
      <c r="B94" s="2" t="s">
        <v>155</v>
      </c>
      <c r="C94" s="2" t="s">
        <v>154</v>
      </c>
      <c r="D94" s="2">
        <v>1</v>
      </c>
      <c r="E94" s="2" t="s">
        <v>155</v>
      </c>
      <c r="F94" s="2">
        <v>1</v>
      </c>
      <c r="G94" s="2" t="s">
        <v>155</v>
      </c>
      <c r="H94" s="2">
        <v>1</v>
      </c>
      <c r="I94" s="2" t="s">
        <v>156</v>
      </c>
      <c r="J94" s="2">
        <v>2</v>
      </c>
      <c r="K94" s="2" t="s">
        <v>157</v>
      </c>
      <c r="L94" s="2">
        <v>1</v>
      </c>
      <c r="M94" s="2" t="s">
        <v>12</v>
      </c>
      <c r="N94" s="6">
        <v>1726</v>
      </c>
      <c r="O94" s="15"/>
      <c r="P94" s="16">
        <v>887</v>
      </c>
      <c r="Q94" s="16">
        <f>P94*1000</f>
        <v>887000</v>
      </c>
      <c r="R94" s="16">
        <v>891170</v>
      </c>
      <c r="S94" s="17">
        <f>Q94-R94</f>
        <v>-4170</v>
      </c>
      <c r="T94" s="14">
        <f>N94-P94</f>
        <v>839</v>
      </c>
    </row>
    <row r="95" spans="1:20" ht="13.5">
      <c r="A95" s="2">
        <v>2094</v>
      </c>
      <c r="B95" s="2" t="s">
        <v>155</v>
      </c>
      <c r="C95" s="2" t="s">
        <v>154</v>
      </c>
      <c r="D95" s="2">
        <v>1</v>
      </c>
      <c r="E95" s="2" t="s">
        <v>155</v>
      </c>
      <c r="F95" s="2">
        <v>1</v>
      </c>
      <c r="G95" s="2" t="s">
        <v>155</v>
      </c>
      <c r="H95" s="2">
        <v>1</v>
      </c>
      <c r="I95" s="2" t="s">
        <v>156</v>
      </c>
      <c r="J95" s="2">
        <v>2</v>
      </c>
      <c r="K95" s="2" t="s">
        <v>157</v>
      </c>
      <c r="L95" s="2">
        <v>2</v>
      </c>
      <c r="M95" s="2" t="s">
        <v>158</v>
      </c>
      <c r="N95" s="12">
        <v>105593</v>
      </c>
      <c r="O95" s="15"/>
      <c r="P95" s="16">
        <v>103680</v>
      </c>
      <c r="Q95" s="16">
        <f>P95*1000</f>
        <v>103680000</v>
      </c>
      <c r="R95" s="16">
        <v>103680000</v>
      </c>
      <c r="S95" s="17">
        <f>Q95-R95</f>
        <v>0</v>
      </c>
      <c r="T95" s="14">
        <f>N95-P95</f>
        <v>1913</v>
      </c>
    </row>
    <row r="96" spans="1:20" ht="13.5">
      <c r="A96" s="2">
        <v>2095</v>
      </c>
      <c r="B96" s="2" t="s">
        <v>155</v>
      </c>
      <c r="C96" s="2" t="s">
        <v>154</v>
      </c>
      <c r="D96" s="2">
        <v>1</v>
      </c>
      <c r="E96" s="2" t="s">
        <v>155</v>
      </c>
      <c r="F96" s="2">
        <v>1</v>
      </c>
      <c r="G96" s="2" t="s">
        <v>155</v>
      </c>
      <c r="H96" s="2">
        <v>1</v>
      </c>
      <c r="I96" s="2" t="s">
        <v>156</v>
      </c>
      <c r="J96" s="2">
        <v>2</v>
      </c>
      <c r="K96" s="2" t="s">
        <v>157</v>
      </c>
      <c r="L96" s="2">
        <v>3</v>
      </c>
      <c r="M96" s="2" t="s">
        <v>159</v>
      </c>
      <c r="N96" s="6">
        <v>34455</v>
      </c>
      <c r="O96" s="15"/>
      <c r="P96" s="16">
        <v>40756</v>
      </c>
      <c r="Q96" s="16">
        <f>P96*1000</f>
        <v>40756000</v>
      </c>
      <c r="R96" s="16">
        <v>5277938</v>
      </c>
      <c r="S96" s="17">
        <f>Q96-R96</f>
        <v>35478062</v>
      </c>
      <c r="T96" s="14">
        <f>N96-P96</f>
        <v>-6301</v>
      </c>
    </row>
    <row r="97" spans="1:20" ht="13.5">
      <c r="A97" s="2">
        <v>2096</v>
      </c>
      <c r="B97" s="2" t="s">
        <v>155</v>
      </c>
      <c r="C97" s="2" t="s">
        <v>154</v>
      </c>
      <c r="D97" s="2">
        <v>1</v>
      </c>
      <c r="E97" s="2" t="s">
        <v>155</v>
      </c>
      <c r="F97" s="2">
        <v>1</v>
      </c>
      <c r="G97" s="2" t="s">
        <v>155</v>
      </c>
      <c r="H97" s="2">
        <v>1</v>
      </c>
      <c r="I97" s="2" t="s">
        <v>156</v>
      </c>
      <c r="J97" s="2">
        <v>2</v>
      </c>
      <c r="K97" s="2" t="s">
        <v>157</v>
      </c>
      <c r="L97" s="2">
        <v>4</v>
      </c>
      <c r="M97" s="2" t="s">
        <v>160</v>
      </c>
      <c r="N97" s="6">
        <v>3907</v>
      </c>
      <c r="O97" s="15"/>
      <c r="P97" s="16" t="s">
        <v>171</v>
      </c>
      <c r="Q97" s="16" t="e">
        <f>P97*1000</f>
        <v>#VALUE!</v>
      </c>
      <c r="R97" s="16" t="s">
        <v>170</v>
      </c>
      <c r="S97" s="17" t="e">
        <f>Q97-R97</f>
        <v>#VALUE!</v>
      </c>
      <c r="T97" s="14" t="e">
        <f>N97-P97</f>
        <v>#VALUE!</v>
      </c>
    </row>
    <row r="98" spans="1:20" ht="13.5">
      <c r="A98" s="2">
        <v>2097</v>
      </c>
      <c r="B98" s="2" t="s">
        <v>155</v>
      </c>
      <c r="C98" s="2" t="s">
        <v>154</v>
      </c>
      <c r="D98" s="2">
        <v>1</v>
      </c>
      <c r="E98" s="2" t="s">
        <v>155</v>
      </c>
      <c r="F98" s="2">
        <v>1</v>
      </c>
      <c r="G98" s="2" t="s">
        <v>155</v>
      </c>
      <c r="H98" s="2">
        <v>1</v>
      </c>
      <c r="I98" s="2" t="s">
        <v>156</v>
      </c>
      <c r="J98" s="2">
        <v>2</v>
      </c>
      <c r="K98" s="2" t="s">
        <v>157</v>
      </c>
      <c r="L98" s="2">
        <v>5</v>
      </c>
      <c r="M98" s="2" t="s">
        <v>15</v>
      </c>
      <c r="N98" s="6">
        <v>17890</v>
      </c>
      <c r="O98" s="15"/>
      <c r="P98" s="16">
        <v>16134</v>
      </c>
      <c r="Q98" s="16">
        <f>P98*1000</f>
        <v>16134000</v>
      </c>
      <c r="R98" s="16">
        <v>10718657</v>
      </c>
      <c r="S98" s="17">
        <f>Q98-R98</f>
        <v>5415343</v>
      </c>
      <c r="T98" s="14">
        <f>N98-P98</f>
        <v>1756</v>
      </c>
    </row>
    <row r="99" spans="1:20" ht="13.5">
      <c r="A99" s="2">
        <v>2098</v>
      </c>
      <c r="B99" s="2" t="s">
        <v>155</v>
      </c>
      <c r="C99" s="2" t="s">
        <v>154</v>
      </c>
      <c r="D99" s="2">
        <v>1</v>
      </c>
      <c r="E99" s="2" t="s">
        <v>155</v>
      </c>
      <c r="F99" s="2">
        <v>1</v>
      </c>
      <c r="G99" s="2" t="s">
        <v>155</v>
      </c>
      <c r="H99" s="2">
        <v>1</v>
      </c>
      <c r="I99" s="2" t="s">
        <v>156</v>
      </c>
      <c r="J99" s="2">
        <v>3</v>
      </c>
      <c r="K99" s="2" t="s">
        <v>161</v>
      </c>
      <c r="L99" s="2">
        <v>1</v>
      </c>
      <c r="M99" s="2" t="s">
        <v>162</v>
      </c>
      <c r="N99" s="12">
        <v>149175</v>
      </c>
      <c r="O99" s="15"/>
      <c r="P99" s="16">
        <v>39790</v>
      </c>
      <c r="Q99" s="16">
        <f>P99*1000</f>
        <v>39790000</v>
      </c>
      <c r="R99" s="16">
        <v>43250000</v>
      </c>
      <c r="S99" s="17">
        <f>Q99-R99</f>
        <v>-3460000</v>
      </c>
      <c r="T99" s="14">
        <f>N99-P99</f>
        <v>109385</v>
      </c>
    </row>
    <row r="100" spans="1:20" ht="13.5">
      <c r="A100" s="2">
        <v>2099</v>
      </c>
      <c r="B100" s="2" t="s">
        <v>155</v>
      </c>
      <c r="C100" s="2" t="s">
        <v>154</v>
      </c>
      <c r="D100" s="2">
        <v>1</v>
      </c>
      <c r="E100" s="2" t="s">
        <v>155</v>
      </c>
      <c r="F100" s="2">
        <v>1</v>
      </c>
      <c r="G100" s="2" t="s">
        <v>155</v>
      </c>
      <c r="H100" s="2">
        <v>1</v>
      </c>
      <c r="I100" s="2" t="s">
        <v>156</v>
      </c>
      <c r="J100" s="2">
        <v>3</v>
      </c>
      <c r="K100" s="2" t="s">
        <v>161</v>
      </c>
      <c r="L100" s="2">
        <v>2</v>
      </c>
      <c r="M100" s="2" t="s">
        <v>163</v>
      </c>
      <c r="N100" s="12">
        <v>585</v>
      </c>
      <c r="O100" s="15"/>
      <c r="P100" s="16">
        <v>750</v>
      </c>
      <c r="Q100" s="16">
        <f>P100*1000</f>
        <v>750000</v>
      </c>
      <c r="R100" s="16">
        <v>326032</v>
      </c>
      <c r="S100" s="17">
        <f>Q100-R100</f>
        <v>423968</v>
      </c>
      <c r="T100" s="14">
        <f>N100-P100</f>
        <v>-165</v>
      </c>
    </row>
    <row r="101" spans="1:20" ht="13.5">
      <c r="A101" s="2">
        <v>2100</v>
      </c>
      <c r="B101" s="2" t="s">
        <v>155</v>
      </c>
      <c r="C101" s="2" t="s">
        <v>154</v>
      </c>
      <c r="D101" s="2">
        <v>1</v>
      </c>
      <c r="E101" s="2" t="s">
        <v>155</v>
      </c>
      <c r="F101" s="2">
        <v>1</v>
      </c>
      <c r="G101" s="2" t="s">
        <v>155</v>
      </c>
      <c r="H101" s="2">
        <v>1</v>
      </c>
      <c r="I101" s="2" t="s">
        <v>156</v>
      </c>
      <c r="J101" s="2">
        <v>1</v>
      </c>
      <c r="K101" s="2" t="s">
        <v>164</v>
      </c>
      <c r="L101" s="2">
        <v>1</v>
      </c>
      <c r="M101" s="2" t="s">
        <v>164</v>
      </c>
      <c r="N101" s="12">
        <v>0</v>
      </c>
      <c r="O101" s="15"/>
      <c r="P101" s="16">
        <v>194400</v>
      </c>
      <c r="Q101" s="16">
        <f>P101*1000</f>
        <v>194400000</v>
      </c>
      <c r="R101" s="16">
        <v>162117381</v>
      </c>
      <c r="S101" s="17">
        <f>Q101-R101</f>
        <v>32282619</v>
      </c>
      <c r="T101" s="14">
        <f>N101-P101</f>
        <v>-194400</v>
      </c>
    </row>
    <row r="102" spans="1:20" ht="13.5">
      <c r="A102" s="2">
        <v>2101</v>
      </c>
      <c r="B102" s="2" t="s">
        <v>155</v>
      </c>
      <c r="C102" s="2" t="s">
        <v>154</v>
      </c>
      <c r="D102" s="2">
        <v>1</v>
      </c>
      <c r="E102" s="2" t="s">
        <v>155</v>
      </c>
      <c r="F102" s="2">
        <v>2</v>
      </c>
      <c r="G102" s="2" t="s">
        <v>32</v>
      </c>
      <c r="H102" s="2">
        <v>1</v>
      </c>
      <c r="I102" s="2" t="s">
        <v>36</v>
      </c>
      <c r="J102" s="2">
        <v>1</v>
      </c>
      <c r="K102" s="2" t="s">
        <v>36</v>
      </c>
      <c r="L102" s="2">
        <v>1</v>
      </c>
      <c r="M102" s="2" t="s">
        <v>36</v>
      </c>
      <c r="N102" s="12">
        <v>30</v>
      </c>
      <c r="O102" s="15"/>
      <c r="P102" s="16">
        <v>30</v>
      </c>
      <c r="Q102" s="16">
        <f>P102*1000</f>
        <v>30000</v>
      </c>
      <c r="R102" s="16">
        <v>0</v>
      </c>
      <c r="S102" s="17">
        <f>Q102-R102</f>
        <v>30000</v>
      </c>
      <c r="T102" s="14">
        <f>N102-P102</f>
        <v>0</v>
      </c>
    </row>
    <row r="103" spans="1:23" ht="13.5">
      <c r="A103" s="2">
        <v>2102</v>
      </c>
      <c r="B103" s="2" t="s">
        <v>155</v>
      </c>
      <c r="C103" s="2" t="s">
        <v>154</v>
      </c>
      <c r="D103" s="2">
        <v>2</v>
      </c>
      <c r="E103" s="2" t="s">
        <v>35</v>
      </c>
      <c r="F103" s="2">
        <v>1</v>
      </c>
      <c r="G103" s="2" t="s">
        <v>35</v>
      </c>
      <c r="H103" s="2">
        <v>1</v>
      </c>
      <c r="I103" s="2" t="s">
        <v>35</v>
      </c>
      <c r="J103" s="2">
        <v>1</v>
      </c>
      <c r="K103" s="2" t="s">
        <v>35</v>
      </c>
      <c r="L103" s="2">
        <v>1</v>
      </c>
      <c r="M103" s="2" t="s">
        <v>35</v>
      </c>
      <c r="N103" s="12">
        <v>1000</v>
      </c>
      <c r="O103" s="15"/>
      <c r="P103" s="16">
        <v>1000</v>
      </c>
      <c r="Q103" s="16">
        <f>P103*1000</f>
        <v>1000000</v>
      </c>
      <c r="R103" s="16">
        <v>0</v>
      </c>
      <c r="S103" s="17">
        <f>Q103-R103</f>
        <v>1000000</v>
      </c>
      <c r="T103" s="14">
        <f>N103-P103</f>
        <v>0</v>
      </c>
      <c r="U103" s="11"/>
      <c r="W103" s="11"/>
    </row>
    <row r="104" spans="14:20" ht="13.5">
      <c r="N104" s="9">
        <f>SUM(N6:N103)</f>
        <v>99671545</v>
      </c>
      <c r="O104" s="9"/>
      <c r="P104" s="11">
        <f>SUM(P6:P103)</f>
        <v>97532939</v>
      </c>
      <c r="Q104" s="9">
        <f>P104*1000</f>
        <v>97532939000</v>
      </c>
      <c r="R104" s="11">
        <f>SUM(R6:R103)</f>
        <v>93636782868</v>
      </c>
      <c r="S104" s="11"/>
      <c r="T104" s="11"/>
    </row>
  </sheetData>
  <sheetProtection/>
  <autoFilter ref="A1:AA1">
    <sortState ref="A2:AA104">
      <sortCondition sortBy="value" ref="A2:A10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Nobuyuki Kobayashi</cp:lastModifiedBy>
  <cp:lastPrinted>2016-03-23T07:41:38Z</cp:lastPrinted>
  <dcterms:created xsi:type="dcterms:W3CDTF">2016-03-09T05:25:10Z</dcterms:created>
  <dcterms:modified xsi:type="dcterms:W3CDTF">2016-12-26T14:04:41Z</dcterms:modified>
  <cp:category/>
  <cp:version/>
  <cp:contentType/>
  <cp:contentStatus/>
</cp:coreProperties>
</file>